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430"/>
  </bookViews>
  <sheets>
    <sheet name="Rekapitulace stavby" sheetId="1" r:id="rId1"/>
    <sheet name="20 - VRN" sheetId="2" r:id="rId2"/>
    <sheet name="22 - Oprava bytu č. 6, Bě..." sheetId="3" r:id="rId3"/>
    <sheet name="23 - Oprava bytu č. 4, Bě..." sheetId="4" r:id="rId4"/>
    <sheet name="24 - Oprava bytu č. 8, Bě..." sheetId="5" r:id="rId5"/>
  </sheets>
  <definedNames>
    <definedName name="_xlnm._FilterDatabase" localSheetId="1" hidden="1">'20 - VRN'!$C$120:$K$141</definedName>
    <definedName name="_xlnm._FilterDatabase" localSheetId="2" hidden="1">'22 - Oprava bytu č. 6, Bě...'!$C$145:$K$1297</definedName>
    <definedName name="_xlnm._FilterDatabase" localSheetId="3" hidden="1">'23 - Oprava bytu č. 4, Bě...'!$C$137:$K$676</definedName>
    <definedName name="_xlnm._FilterDatabase" localSheetId="4" hidden="1">'24 - Oprava bytu č. 8, Bě...'!$C$136:$K$553</definedName>
    <definedName name="_xlnm.Print_Titles" localSheetId="1">'20 - VRN'!$120:$120</definedName>
    <definedName name="_xlnm.Print_Titles" localSheetId="2">'22 - Oprava bytu č. 6, Bě...'!$145:$145</definedName>
    <definedName name="_xlnm.Print_Titles" localSheetId="3">'23 - Oprava bytu č. 4, Bě...'!$137:$137</definedName>
    <definedName name="_xlnm.Print_Titles" localSheetId="4">'24 - Oprava bytu č. 8, Bě...'!$136:$136</definedName>
    <definedName name="_xlnm.Print_Titles" localSheetId="0">'Rekapitulace stavby'!$92:$92</definedName>
    <definedName name="_xlnm.Print_Area" localSheetId="1">'20 - VRN'!$C$4:$J$76,'20 - VRN'!$C$82:$J$102,'20 - VRN'!$C$108:$J$141</definedName>
    <definedName name="_xlnm.Print_Area" localSheetId="2">'22 - Oprava bytu č. 6, Bě...'!$C$4:$J$76,'22 - Oprava bytu č. 6, Bě...'!$C$82:$J$127,'22 - Oprava bytu č. 6, Bě...'!$C$133:$J$1297</definedName>
    <definedName name="_xlnm.Print_Area" localSheetId="3">'23 - Oprava bytu č. 4, Bě...'!$C$4:$J$76,'23 - Oprava bytu č. 4, Bě...'!$C$82:$J$119,'23 - Oprava bytu č. 4, Bě...'!$C$125:$J$676</definedName>
    <definedName name="_xlnm.Print_Area" localSheetId="4">'24 - Oprava bytu č. 8, Bě...'!$C$4:$J$76,'24 - Oprava bytu č. 8, Bě...'!$C$82:$J$118,'24 - Oprava bytu č. 8, Bě...'!$C$124:$J$553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551" i="5"/>
  <c r="BH551" i="5"/>
  <c r="BG551" i="5"/>
  <c r="BE551" i="5"/>
  <c r="T551" i="5"/>
  <c r="T543" i="5"/>
  <c r="R551" i="5"/>
  <c r="P551" i="5"/>
  <c r="BI544" i="5"/>
  <c r="BH544" i="5"/>
  <c r="BG544" i="5"/>
  <c r="BE544" i="5"/>
  <c r="T544" i="5"/>
  <c r="R544" i="5"/>
  <c r="R543" i="5" s="1"/>
  <c r="P544" i="5"/>
  <c r="P543" i="5" s="1"/>
  <c r="BI531" i="5"/>
  <c r="BH531" i="5"/>
  <c r="BG531" i="5"/>
  <c r="BE531" i="5"/>
  <c r="T531" i="5"/>
  <c r="R531" i="5"/>
  <c r="P531" i="5"/>
  <c r="BI512" i="5"/>
  <c r="BH512" i="5"/>
  <c r="BG512" i="5"/>
  <c r="BE512" i="5"/>
  <c r="T512" i="5"/>
  <c r="R512" i="5"/>
  <c r="P512" i="5"/>
  <c r="BI511" i="5"/>
  <c r="BH511" i="5"/>
  <c r="BG511" i="5"/>
  <c r="BE511" i="5"/>
  <c r="T511" i="5"/>
  <c r="R511" i="5"/>
  <c r="P511" i="5"/>
  <c r="BI509" i="5"/>
  <c r="BH509" i="5"/>
  <c r="BG509" i="5"/>
  <c r="BE509" i="5"/>
  <c r="T509" i="5"/>
  <c r="R509" i="5"/>
  <c r="P509" i="5"/>
  <c r="BI508" i="5"/>
  <c r="BH508" i="5"/>
  <c r="BG508" i="5"/>
  <c r="BE508" i="5"/>
  <c r="T508" i="5"/>
  <c r="R508" i="5"/>
  <c r="P508" i="5"/>
  <c r="BI506" i="5"/>
  <c r="BH506" i="5"/>
  <c r="BG506" i="5"/>
  <c r="BE506" i="5"/>
  <c r="T506" i="5"/>
  <c r="R506" i="5"/>
  <c r="P506" i="5"/>
  <c r="BI505" i="5"/>
  <c r="BH505" i="5"/>
  <c r="BG505" i="5"/>
  <c r="BE505" i="5"/>
  <c r="T505" i="5"/>
  <c r="R505" i="5"/>
  <c r="P505" i="5"/>
  <c r="BI502" i="5"/>
  <c r="BH502" i="5"/>
  <c r="BG502" i="5"/>
  <c r="BE502" i="5"/>
  <c r="T502" i="5"/>
  <c r="R502" i="5"/>
  <c r="P502" i="5"/>
  <c r="BI501" i="5"/>
  <c r="BH501" i="5"/>
  <c r="BG501" i="5"/>
  <c r="BE501" i="5"/>
  <c r="T501" i="5"/>
  <c r="R501" i="5"/>
  <c r="P501" i="5"/>
  <c r="BI500" i="5"/>
  <c r="BH500" i="5"/>
  <c r="BG500" i="5"/>
  <c r="BE500" i="5"/>
  <c r="T500" i="5"/>
  <c r="R500" i="5"/>
  <c r="P500" i="5"/>
  <c r="BI499" i="5"/>
  <c r="BH499" i="5"/>
  <c r="BG499" i="5"/>
  <c r="BE499" i="5"/>
  <c r="T499" i="5"/>
  <c r="R499" i="5"/>
  <c r="P499" i="5"/>
  <c r="BI498" i="5"/>
  <c r="BH498" i="5"/>
  <c r="BG498" i="5"/>
  <c r="BE498" i="5"/>
  <c r="T498" i="5"/>
  <c r="R498" i="5"/>
  <c r="P498" i="5"/>
  <c r="BI496" i="5"/>
  <c r="BH496" i="5"/>
  <c r="BG496" i="5"/>
  <c r="BE496" i="5"/>
  <c r="T496" i="5"/>
  <c r="R496" i="5"/>
  <c r="P496" i="5"/>
  <c r="BI495" i="5"/>
  <c r="BH495" i="5"/>
  <c r="BG495" i="5"/>
  <c r="BE495" i="5"/>
  <c r="T495" i="5"/>
  <c r="R495" i="5"/>
  <c r="P495" i="5"/>
  <c r="BI494" i="5"/>
  <c r="BH494" i="5"/>
  <c r="BG494" i="5"/>
  <c r="BE494" i="5"/>
  <c r="T494" i="5"/>
  <c r="R494" i="5"/>
  <c r="P494" i="5"/>
  <c r="BI493" i="5"/>
  <c r="BH493" i="5"/>
  <c r="BG493" i="5"/>
  <c r="BE493" i="5"/>
  <c r="T493" i="5"/>
  <c r="R493" i="5"/>
  <c r="P493" i="5"/>
  <c r="BI492" i="5"/>
  <c r="BH492" i="5"/>
  <c r="BG492" i="5"/>
  <c r="BE492" i="5"/>
  <c r="T492" i="5"/>
  <c r="R492" i="5"/>
  <c r="P492" i="5"/>
  <c r="BI491" i="5"/>
  <c r="BH491" i="5"/>
  <c r="BG491" i="5"/>
  <c r="BE491" i="5"/>
  <c r="T491" i="5"/>
  <c r="R491" i="5"/>
  <c r="P491" i="5"/>
  <c r="BI490" i="5"/>
  <c r="BH490" i="5"/>
  <c r="BG490" i="5"/>
  <c r="BE490" i="5"/>
  <c r="T490" i="5"/>
  <c r="R490" i="5"/>
  <c r="P490" i="5"/>
  <c r="BI482" i="5"/>
  <c r="BH482" i="5"/>
  <c r="BG482" i="5"/>
  <c r="BE482" i="5"/>
  <c r="T482" i="5"/>
  <c r="R482" i="5"/>
  <c r="P482" i="5"/>
  <c r="BI481" i="5"/>
  <c r="BH481" i="5"/>
  <c r="BG481" i="5"/>
  <c r="BE481" i="5"/>
  <c r="T481" i="5"/>
  <c r="R481" i="5"/>
  <c r="P481" i="5"/>
  <c r="BI480" i="5"/>
  <c r="BH480" i="5"/>
  <c r="BG480" i="5"/>
  <c r="BE480" i="5"/>
  <c r="T480" i="5"/>
  <c r="R480" i="5"/>
  <c r="P480" i="5"/>
  <c r="BI474" i="5"/>
  <c r="BH474" i="5"/>
  <c r="BG474" i="5"/>
  <c r="BE474" i="5"/>
  <c r="T474" i="5"/>
  <c r="R474" i="5"/>
  <c r="P474" i="5"/>
  <c r="BI473" i="5"/>
  <c r="BH473" i="5"/>
  <c r="BG473" i="5"/>
  <c r="BE473" i="5"/>
  <c r="T473" i="5"/>
  <c r="R473" i="5"/>
  <c r="P473" i="5"/>
  <c r="BI472" i="5"/>
  <c r="BH472" i="5"/>
  <c r="BG472" i="5"/>
  <c r="BE472" i="5"/>
  <c r="T472" i="5"/>
  <c r="R472" i="5"/>
  <c r="P472" i="5"/>
  <c r="BI471" i="5"/>
  <c r="BH471" i="5"/>
  <c r="BG471" i="5"/>
  <c r="BE471" i="5"/>
  <c r="T471" i="5"/>
  <c r="R471" i="5"/>
  <c r="P471" i="5"/>
  <c r="BI470" i="5"/>
  <c r="BH470" i="5"/>
  <c r="BG470" i="5"/>
  <c r="BE470" i="5"/>
  <c r="T470" i="5"/>
  <c r="R470" i="5"/>
  <c r="P470" i="5"/>
  <c r="BI469" i="5"/>
  <c r="BH469" i="5"/>
  <c r="BG469" i="5"/>
  <c r="BE469" i="5"/>
  <c r="T469" i="5"/>
  <c r="R469" i="5"/>
  <c r="P469" i="5"/>
  <c r="BI466" i="5"/>
  <c r="BH466" i="5"/>
  <c r="BG466" i="5"/>
  <c r="BE466" i="5"/>
  <c r="T466" i="5"/>
  <c r="R466" i="5"/>
  <c r="P466" i="5"/>
  <c r="BI465" i="5"/>
  <c r="BH465" i="5"/>
  <c r="BG465" i="5"/>
  <c r="BE465" i="5"/>
  <c r="T465" i="5"/>
  <c r="R465" i="5"/>
  <c r="P465" i="5"/>
  <c r="BI464" i="5"/>
  <c r="BH464" i="5"/>
  <c r="BG464" i="5"/>
  <c r="BE464" i="5"/>
  <c r="T464" i="5"/>
  <c r="R464" i="5"/>
  <c r="P464" i="5"/>
  <c r="BI463" i="5"/>
  <c r="BH463" i="5"/>
  <c r="BG463" i="5"/>
  <c r="BE463" i="5"/>
  <c r="T463" i="5"/>
  <c r="R463" i="5"/>
  <c r="P463" i="5"/>
  <c r="BI462" i="5"/>
  <c r="BH462" i="5"/>
  <c r="BG462" i="5"/>
  <c r="BE462" i="5"/>
  <c r="T462" i="5"/>
  <c r="R462" i="5"/>
  <c r="P462" i="5"/>
  <c r="BI450" i="5"/>
  <c r="BH450" i="5"/>
  <c r="BG450" i="5"/>
  <c r="BE450" i="5"/>
  <c r="T450" i="5"/>
  <c r="R450" i="5"/>
  <c r="P450" i="5"/>
  <c r="BI449" i="5"/>
  <c r="BH449" i="5"/>
  <c r="BG449" i="5"/>
  <c r="BE449" i="5"/>
  <c r="T449" i="5"/>
  <c r="R449" i="5"/>
  <c r="P449" i="5"/>
  <c r="BI448" i="5"/>
  <c r="BH448" i="5"/>
  <c r="BG448" i="5"/>
  <c r="BE448" i="5"/>
  <c r="T448" i="5"/>
  <c r="R448" i="5"/>
  <c r="P448" i="5"/>
  <c r="BI447" i="5"/>
  <c r="BH447" i="5"/>
  <c r="BG447" i="5"/>
  <c r="BE447" i="5"/>
  <c r="T447" i="5"/>
  <c r="R447" i="5"/>
  <c r="P447" i="5"/>
  <c r="BI439" i="5"/>
  <c r="BH439" i="5"/>
  <c r="BG439" i="5"/>
  <c r="BE439" i="5"/>
  <c r="T439" i="5"/>
  <c r="R439" i="5"/>
  <c r="P439" i="5"/>
  <c r="BI437" i="5"/>
  <c r="BH437" i="5"/>
  <c r="BG437" i="5"/>
  <c r="BE437" i="5"/>
  <c r="T437" i="5"/>
  <c r="R437" i="5"/>
  <c r="P437" i="5"/>
  <c r="BI436" i="5"/>
  <c r="BH436" i="5"/>
  <c r="BG436" i="5"/>
  <c r="BE436" i="5"/>
  <c r="T436" i="5"/>
  <c r="R436" i="5"/>
  <c r="P436" i="5"/>
  <c r="BI428" i="5"/>
  <c r="BH428" i="5"/>
  <c r="BG428" i="5"/>
  <c r="BE428" i="5"/>
  <c r="T428" i="5"/>
  <c r="R428" i="5"/>
  <c r="P428" i="5"/>
  <c r="BI422" i="5"/>
  <c r="BH422" i="5"/>
  <c r="BG422" i="5"/>
  <c r="BE422" i="5"/>
  <c r="T422" i="5"/>
  <c r="R422" i="5"/>
  <c r="P422" i="5"/>
  <c r="BI421" i="5"/>
  <c r="BH421" i="5"/>
  <c r="BG421" i="5"/>
  <c r="BE421" i="5"/>
  <c r="T421" i="5"/>
  <c r="R421" i="5"/>
  <c r="P421" i="5"/>
  <c r="BI420" i="5"/>
  <c r="BH420" i="5"/>
  <c r="BG420" i="5"/>
  <c r="BE420" i="5"/>
  <c r="T420" i="5"/>
  <c r="R420" i="5"/>
  <c r="P420" i="5"/>
  <c r="BI418" i="5"/>
  <c r="BH418" i="5"/>
  <c r="BG418" i="5"/>
  <c r="BE418" i="5"/>
  <c r="T418" i="5"/>
  <c r="R418" i="5"/>
  <c r="P418" i="5"/>
  <c r="BI417" i="5"/>
  <c r="BH417" i="5"/>
  <c r="BG417" i="5"/>
  <c r="BE417" i="5"/>
  <c r="T417" i="5"/>
  <c r="R417" i="5"/>
  <c r="P417" i="5"/>
  <c r="BI416" i="5"/>
  <c r="BH416" i="5"/>
  <c r="BG416" i="5"/>
  <c r="BE416" i="5"/>
  <c r="T416" i="5"/>
  <c r="R416" i="5"/>
  <c r="P416" i="5"/>
  <c r="BI415" i="5"/>
  <c r="BH415" i="5"/>
  <c r="BG415" i="5"/>
  <c r="BE415" i="5"/>
  <c r="T415" i="5"/>
  <c r="R415" i="5"/>
  <c r="P415" i="5"/>
  <c r="BI413" i="5"/>
  <c r="BH413" i="5"/>
  <c r="BG413" i="5"/>
  <c r="BE413" i="5"/>
  <c r="T413" i="5"/>
  <c r="R413" i="5"/>
  <c r="P413" i="5"/>
  <c r="BI410" i="5"/>
  <c r="BH410" i="5"/>
  <c r="BG410" i="5"/>
  <c r="BE410" i="5"/>
  <c r="T410" i="5"/>
  <c r="R410" i="5"/>
  <c r="P410" i="5"/>
  <c r="BI408" i="5"/>
  <c r="BH408" i="5"/>
  <c r="BG408" i="5"/>
  <c r="BE408" i="5"/>
  <c r="T408" i="5"/>
  <c r="R408" i="5"/>
  <c r="P408" i="5"/>
  <c r="BI404" i="5"/>
  <c r="BH404" i="5"/>
  <c r="BG404" i="5"/>
  <c r="BE404" i="5"/>
  <c r="T404" i="5"/>
  <c r="R404" i="5"/>
  <c r="P404" i="5"/>
  <c r="BI403" i="5"/>
  <c r="BH403" i="5"/>
  <c r="BG403" i="5"/>
  <c r="BE403" i="5"/>
  <c r="T403" i="5"/>
  <c r="R403" i="5"/>
  <c r="P403" i="5"/>
  <c r="BI402" i="5"/>
  <c r="BH402" i="5"/>
  <c r="BG402" i="5"/>
  <c r="BE402" i="5"/>
  <c r="T402" i="5"/>
  <c r="R402" i="5"/>
  <c r="P402" i="5"/>
  <c r="BI400" i="5"/>
  <c r="BH400" i="5"/>
  <c r="BG400" i="5"/>
  <c r="BE400" i="5"/>
  <c r="T400" i="5"/>
  <c r="R400" i="5"/>
  <c r="P400" i="5"/>
  <c r="BI399" i="5"/>
  <c r="BH399" i="5"/>
  <c r="BG399" i="5"/>
  <c r="BE399" i="5"/>
  <c r="T399" i="5"/>
  <c r="R399" i="5"/>
  <c r="P399" i="5"/>
  <c r="BI397" i="5"/>
  <c r="BH397" i="5"/>
  <c r="BG397" i="5"/>
  <c r="BE397" i="5"/>
  <c r="T397" i="5"/>
  <c r="R397" i="5"/>
  <c r="P397" i="5"/>
  <c r="BI396" i="5"/>
  <c r="BH396" i="5"/>
  <c r="BG396" i="5"/>
  <c r="BE396" i="5"/>
  <c r="T396" i="5"/>
  <c r="R396" i="5"/>
  <c r="P396" i="5"/>
  <c r="BI388" i="5"/>
  <c r="BH388" i="5"/>
  <c r="BG388" i="5"/>
  <c r="BE388" i="5"/>
  <c r="T388" i="5"/>
  <c r="R388" i="5"/>
  <c r="P388" i="5"/>
  <c r="BI380" i="5"/>
  <c r="BH380" i="5"/>
  <c r="BG380" i="5"/>
  <c r="BE380" i="5"/>
  <c r="T380" i="5"/>
  <c r="R380" i="5"/>
  <c r="P380" i="5"/>
  <c r="BI378" i="5"/>
  <c r="BH378" i="5"/>
  <c r="BG378" i="5"/>
  <c r="BE378" i="5"/>
  <c r="T378" i="5"/>
  <c r="R378" i="5"/>
  <c r="P378" i="5"/>
  <c r="BI377" i="5"/>
  <c r="BH377" i="5"/>
  <c r="BG377" i="5"/>
  <c r="BE377" i="5"/>
  <c r="T377" i="5"/>
  <c r="R377" i="5"/>
  <c r="P377" i="5"/>
  <c r="BI376" i="5"/>
  <c r="BH376" i="5"/>
  <c r="BG376" i="5"/>
  <c r="BE376" i="5"/>
  <c r="T376" i="5"/>
  <c r="R376" i="5"/>
  <c r="P376" i="5"/>
  <c r="BI375" i="5"/>
  <c r="BH375" i="5"/>
  <c r="BG375" i="5"/>
  <c r="BE375" i="5"/>
  <c r="T375" i="5"/>
  <c r="R375" i="5"/>
  <c r="P375" i="5"/>
  <c r="BI374" i="5"/>
  <c r="BH374" i="5"/>
  <c r="BG374" i="5"/>
  <c r="BE374" i="5"/>
  <c r="T374" i="5"/>
  <c r="R374" i="5"/>
  <c r="P374" i="5"/>
  <c r="BI373" i="5"/>
  <c r="BH373" i="5"/>
  <c r="BG373" i="5"/>
  <c r="BE373" i="5"/>
  <c r="T373" i="5"/>
  <c r="R373" i="5"/>
  <c r="P373" i="5"/>
  <c r="BI372" i="5"/>
  <c r="BH372" i="5"/>
  <c r="BG372" i="5"/>
  <c r="BE372" i="5"/>
  <c r="T372" i="5"/>
  <c r="R372" i="5"/>
  <c r="P372" i="5"/>
  <c r="BI371" i="5"/>
  <c r="BH371" i="5"/>
  <c r="BG371" i="5"/>
  <c r="BE371" i="5"/>
  <c r="T371" i="5"/>
  <c r="R371" i="5"/>
  <c r="P371" i="5"/>
  <c r="BI370" i="5"/>
  <c r="BH370" i="5"/>
  <c r="BG370" i="5"/>
  <c r="BE370" i="5"/>
  <c r="T370" i="5"/>
  <c r="R370" i="5"/>
  <c r="P370" i="5"/>
  <c r="BI369" i="5"/>
  <c r="BH369" i="5"/>
  <c r="BG369" i="5"/>
  <c r="BE369" i="5"/>
  <c r="T369" i="5"/>
  <c r="R369" i="5"/>
  <c r="P369" i="5"/>
  <c r="BI366" i="5"/>
  <c r="BH366" i="5"/>
  <c r="BG366" i="5"/>
  <c r="BE366" i="5"/>
  <c r="T366" i="5"/>
  <c r="R366" i="5"/>
  <c r="P366" i="5"/>
  <c r="BI364" i="5"/>
  <c r="BH364" i="5"/>
  <c r="BG364" i="5"/>
  <c r="BE364" i="5"/>
  <c r="T364" i="5"/>
  <c r="R364" i="5"/>
  <c r="P364" i="5"/>
  <c r="BI361" i="5"/>
  <c r="BH361" i="5"/>
  <c r="BG361" i="5"/>
  <c r="BE361" i="5"/>
  <c r="T361" i="5"/>
  <c r="R361" i="5"/>
  <c r="P361" i="5"/>
  <c r="BI359" i="5"/>
  <c r="BH359" i="5"/>
  <c r="BG359" i="5"/>
  <c r="BE359" i="5"/>
  <c r="T359" i="5"/>
  <c r="R359" i="5"/>
  <c r="P359" i="5"/>
  <c r="BI358" i="5"/>
  <c r="BH358" i="5"/>
  <c r="BG358" i="5"/>
  <c r="BE358" i="5"/>
  <c r="T358" i="5"/>
  <c r="R358" i="5"/>
  <c r="P358" i="5"/>
  <c r="BI355" i="5"/>
  <c r="BH355" i="5"/>
  <c r="BG355" i="5"/>
  <c r="BE355" i="5"/>
  <c r="T355" i="5"/>
  <c r="R355" i="5"/>
  <c r="P355" i="5"/>
  <c r="BI348" i="5"/>
  <c r="BH348" i="5"/>
  <c r="BG348" i="5"/>
  <c r="BE348" i="5"/>
  <c r="T348" i="5"/>
  <c r="T340" i="5"/>
  <c r="R348" i="5"/>
  <c r="P348" i="5"/>
  <c r="BI341" i="5"/>
  <c r="BH341" i="5"/>
  <c r="BG341" i="5"/>
  <c r="BE341" i="5"/>
  <c r="T341" i="5"/>
  <c r="R341" i="5"/>
  <c r="R340" i="5" s="1"/>
  <c r="P341" i="5"/>
  <c r="P340" i="5" s="1"/>
  <c r="BI339" i="5"/>
  <c r="BH339" i="5"/>
  <c r="BG339" i="5"/>
  <c r="BE339" i="5"/>
  <c r="T339" i="5"/>
  <c r="R339" i="5"/>
  <c r="P339" i="5"/>
  <c r="BI338" i="5"/>
  <c r="BH338" i="5"/>
  <c r="BG338" i="5"/>
  <c r="BE338" i="5"/>
  <c r="T338" i="5"/>
  <c r="R338" i="5"/>
  <c r="P338" i="5"/>
  <c r="BI337" i="5"/>
  <c r="BH337" i="5"/>
  <c r="BG337" i="5"/>
  <c r="BE337" i="5"/>
  <c r="T337" i="5"/>
  <c r="R337" i="5"/>
  <c r="P337" i="5"/>
  <c r="BI336" i="5"/>
  <c r="BH336" i="5"/>
  <c r="BG336" i="5"/>
  <c r="BE336" i="5"/>
  <c r="T336" i="5"/>
  <c r="R336" i="5"/>
  <c r="P336" i="5"/>
  <c r="BI335" i="5"/>
  <c r="BH335" i="5"/>
  <c r="BG335" i="5"/>
  <c r="BE335" i="5"/>
  <c r="T335" i="5"/>
  <c r="R335" i="5"/>
  <c r="P335" i="5"/>
  <c r="BI334" i="5"/>
  <c r="BH334" i="5"/>
  <c r="BG334" i="5"/>
  <c r="BE334" i="5"/>
  <c r="T334" i="5"/>
  <c r="R334" i="5"/>
  <c r="P334" i="5"/>
  <c r="BI333" i="5"/>
  <c r="BH333" i="5"/>
  <c r="BG333" i="5"/>
  <c r="BE333" i="5"/>
  <c r="T333" i="5"/>
  <c r="R333" i="5"/>
  <c r="P333" i="5"/>
  <c r="BI332" i="5"/>
  <c r="BH332" i="5"/>
  <c r="BG332" i="5"/>
  <c r="BE332" i="5"/>
  <c r="T332" i="5"/>
  <c r="R332" i="5"/>
  <c r="P332" i="5"/>
  <c r="BI326" i="5"/>
  <c r="BH326" i="5"/>
  <c r="BG326" i="5"/>
  <c r="BE326" i="5"/>
  <c r="T326" i="5"/>
  <c r="R326" i="5"/>
  <c r="P326" i="5"/>
  <c r="BI325" i="5"/>
  <c r="BH325" i="5"/>
  <c r="BG325" i="5"/>
  <c r="BE325" i="5"/>
  <c r="T325" i="5"/>
  <c r="R325" i="5"/>
  <c r="P325" i="5"/>
  <c r="BI324" i="5"/>
  <c r="BH324" i="5"/>
  <c r="BG324" i="5"/>
  <c r="BE324" i="5"/>
  <c r="T324" i="5"/>
  <c r="R324" i="5"/>
  <c r="P324" i="5"/>
  <c r="BI323" i="5"/>
  <c r="BH323" i="5"/>
  <c r="BG323" i="5"/>
  <c r="BE323" i="5"/>
  <c r="T323" i="5"/>
  <c r="R323" i="5"/>
  <c r="P323" i="5"/>
  <c r="BI320" i="5"/>
  <c r="BH320" i="5"/>
  <c r="BG320" i="5"/>
  <c r="BE320" i="5"/>
  <c r="T320" i="5"/>
  <c r="R320" i="5"/>
  <c r="P320" i="5"/>
  <c r="BI319" i="5"/>
  <c r="BH319" i="5"/>
  <c r="BG319" i="5"/>
  <c r="BE319" i="5"/>
  <c r="T319" i="5"/>
  <c r="R319" i="5"/>
  <c r="P319" i="5"/>
  <c r="BI318" i="5"/>
  <c r="BH318" i="5"/>
  <c r="BG318" i="5"/>
  <c r="BE318" i="5"/>
  <c r="T318" i="5"/>
  <c r="R318" i="5"/>
  <c r="P318" i="5"/>
  <c r="BI317" i="5"/>
  <c r="BH317" i="5"/>
  <c r="BG317" i="5"/>
  <c r="BE317" i="5"/>
  <c r="T317" i="5"/>
  <c r="R317" i="5"/>
  <c r="P317" i="5"/>
  <c r="BI316" i="5"/>
  <c r="BH316" i="5"/>
  <c r="BG316" i="5"/>
  <c r="BE316" i="5"/>
  <c r="T316" i="5"/>
  <c r="R316" i="5"/>
  <c r="P316" i="5"/>
  <c r="BI314" i="5"/>
  <c r="BH314" i="5"/>
  <c r="BG314" i="5"/>
  <c r="BE314" i="5"/>
  <c r="T314" i="5"/>
  <c r="T313" i="5"/>
  <c r="R314" i="5"/>
  <c r="R313" i="5" s="1"/>
  <c r="P314" i="5"/>
  <c r="P313" i="5" s="1"/>
  <c r="BI312" i="5"/>
  <c r="BH312" i="5"/>
  <c r="BG312" i="5"/>
  <c r="BE312" i="5"/>
  <c r="T312" i="5"/>
  <c r="R312" i="5"/>
  <c r="P312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2" i="5"/>
  <c r="BH302" i="5"/>
  <c r="BG302" i="5"/>
  <c r="BE302" i="5"/>
  <c r="T302" i="5"/>
  <c r="R302" i="5"/>
  <c r="P302" i="5"/>
  <c r="BI294" i="5"/>
  <c r="BH294" i="5"/>
  <c r="BG294" i="5"/>
  <c r="BE294" i="5"/>
  <c r="T294" i="5"/>
  <c r="R294" i="5"/>
  <c r="P294" i="5"/>
  <c r="BI292" i="5"/>
  <c r="BH292" i="5"/>
  <c r="BG292" i="5"/>
  <c r="BE292" i="5"/>
  <c r="T292" i="5"/>
  <c r="R292" i="5"/>
  <c r="P292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9" i="5"/>
  <c r="BH289" i="5"/>
  <c r="BG289" i="5"/>
  <c r="BE289" i="5"/>
  <c r="T289" i="5"/>
  <c r="R289" i="5"/>
  <c r="P289" i="5"/>
  <c r="BI288" i="5"/>
  <c r="BH288" i="5"/>
  <c r="BG288" i="5"/>
  <c r="BE288" i="5"/>
  <c r="T288" i="5"/>
  <c r="R288" i="5"/>
  <c r="P288" i="5"/>
  <c r="BI287" i="5"/>
  <c r="BH287" i="5"/>
  <c r="BG287" i="5"/>
  <c r="BE287" i="5"/>
  <c r="T287" i="5"/>
  <c r="R287" i="5"/>
  <c r="P287" i="5"/>
  <c r="BI286" i="5"/>
  <c r="BH286" i="5"/>
  <c r="BG286" i="5"/>
  <c r="BE286" i="5"/>
  <c r="T286" i="5"/>
  <c r="R286" i="5"/>
  <c r="P286" i="5"/>
  <c r="BI285" i="5"/>
  <c r="BH285" i="5"/>
  <c r="BG285" i="5"/>
  <c r="BE285" i="5"/>
  <c r="T285" i="5"/>
  <c r="R285" i="5"/>
  <c r="P285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58" i="5"/>
  <c r="BH258" i="5"/>
  <c r="BG258" i="5"/>
  <c r="BE258" i="5"/>
  <c r="T258" i="5"/>
  <c r="R258" i="5"/>
  <c r="P258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4" i="5"/>
  <c r="BH244" i="5"/>
  <c r="BG244" i="5"/>
  <c r="BE244" i="5"/>
  <c r="T244" i="5"/>
  <c r="R244" i="5"/>
  <c r="P244" i="5"/>
  <c r="BI241" i="5"/>
  <c r="BH241" i="5"/>
  <c r="BG241" i="5"/>
  <c r="BE241" i="5"/>
  <c r="T241" i="5"/>
  <c r="R241" i="5"/>
  <c r="P241" i="5"/>
  <c r="BI238" i="5"/>
  <c r="BH238" i="5"/>
  <c r="BG238" i="5"/>
  <c r="BE238" i="5"/>
  <c r="T238" i="5"/>
  <c r="R238" i="5"/>
  <c r="P238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2" i="5"/>
  <c r="BH212" i="5"/>
  <c r="BG212" i="5"/>
  <c r="BE212" i="5"/>
  <c r="T212" i="5"/>
  <c r="R212" i="5"/>
  <c r="P212" i="5"/>
  <c r="BI209" i="5"/>
  <c r="BH209" i="5"/>
  <c r="BG209" i="5"/>
  <c r="BE209" i="5"/>
  <c r="T209" i="5"/>
  <c r="R209" i="5"/>
  <c r="P209" i="5"/>
  <c r="BI206" i="5"/>
  <c r="BH206" i="5"/>
  <c r="BG206" i="5"/>
  <c r="BE206" i="5"/>
  <c r="T206" i="5"/>
  <c r="R206" i="5"/>
  <c r="P206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3" i="5"/>
  <c r="BH193" i="5"/>
  <c r="BG193" i="5"/>
  <c r="BE193" i="5"/>
  <c r="T193" i="5"/>
  <c r="R193" i="5"/>
  <c r="P193" i="5"/>
  <c r="BI190" i="5"/>
  <c r="BH190" i="5"/>
  <c r="BG190" i="5"/>
  <c r="BE190" i="5"/>
  <c r="T190" i="5"/>
  <c r="R190" i="5"/>
  <c r="P190" i="5"/>
  <c r="BI187" i="5"/>
  <c r="BH187" i="5"/>
  <c r="BG187" i="5"/>
  <c r="BE187" i="5"/>
  <c r="T187" i="5"/>
  <c r="R187" i="5"/>
  <c r="P187" i="5"/>
  <c r="BI184" i="5"/>
  <c r="BH184" i="5"/>
  <c r="BG184" i="5"/>
  <c r="BE184" i="5"/>
  <c r="T184" i="5"/>
  <c r="R184" i="5"/>
  <c r="P184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69" i="5"/>
  <c r="BH169" i="5"/>
  <c r="BG169" i="5"/>
  <c r="BE169" i="5"/>
  <c r="T169" i="5"/>
  <c r="R169" i="5"/>
  <c r="P169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R147" i="5"/>
  <c r="P147" i="5"/>
  <c r="BI144" i="5"/>
  <c r="BH144" i="5"/>
  <c r="BG144" i="5"/>
  <c r="BE144" i="5"/>
  <c r="T144" i="5"/>
  <c r="R144" i="5"/>
  <c r="P144" i="5"/>
  <c r="BI140" i="5"/>
  <c r="BH140" i="5"/>
  <c r="BG140" i="5"/>
  <c r="BE140" i="5"/>
  <c r="T140" i="5"/>
  <c r="T139" i="5" s="1"/>
  <c r="R140" i="5"/>
  <c r="R139" i="5" s="1"/>
  <c r="P140" i="5"/>
  <c r="P139" i="5"/>
  <c r="J134" i="5"/>
  <c r="F131" i="5"/>
  <c r="E129" i="5"/>
  <c r="J92" i="5"/>
  <c r="F89" i="5"/>
  <c r="E87" i="5"/>
  <c r="J21" i="5"/>
  <c r="E21" i="5"/>
  <c r="J133" i="5" s="1"/>
  <c r="J20" i="5"/>
  <c r="J18" i="5"/>
  <c r="E18" i="5"/>
  <c r="F92" i="5"/>
  <c r="J17" i="5"/>
  <c r="J15" i="5"/>
  <c r="E15" i="5"/>
  <c r="F91" i="5" s="1"/>
  <c r="J14" i="5"/>
  <c r="J12" i="5"/>
  <c r="J131" i="5" s="1"/>
  <c r="E7" i="5"/>
  <c r="E127" i="5" s="1"/>
  <c r="J37" i="4"/>
  <c r="J36" i="4"/>
  <c r="AY97" i="1" s="1"/>
  <c r="J35" i="4"/>
  <c r="AX97" i="1" s="1"/>
  <c r="BI671" i="4"/>
  <c r="BH671" i="4"/>
  <c r="BG671" i="4"/>
  <c r="BE671" i="4"/>
  <c r="T671" i="4"/>
  <c r="R671" i="4"/>
  <c r="P671" i="4"/>
  <c r="BI667" i="4"/>
  <c r="BH667" i="4"/>
  <c r="BG667" i="4"/>
  <c r="BE667" i="4"/>
  <c r="T667" i="4"/>
  <c r="R667" i="4"/>
  <c r="P667" i="4"/>
  <c r="BI665" i="4"/>
  <c r="BH665" i="4"/>
  <c r="BG665" i="4"/>
  <c r="BE665" i="4"/>
  <c r="T665" i="4"/>
  <c r="R665" i="4"/>
  <c r="P665" i="4"/>
  <c r="BI664" i="4"/>
  <c r="BH664" i="4"/>
  <c r="BG664" i="4"/>
  <c r="BE664" i="4"/>
  <c r="T664" i="4"/>
  <c r="R664" i="4"/>
  <c r="P664" i="4"/>
  <c r="BI663" i="4"/>
  <c r="BH663" i="4"/>
  <c r="BG663" i="4"/>
  <c r="BE663" i="4"/>
  <c r="T663" i="4"/>
  <c r="R663" i="4"/>
  <c r="P663" i="4"/>
  <c r="BI660" i="4"/>
  <c r="BH660" i="4"/>
  <c r="BG660" i="4"/>
  <c r="BE660" i="4"/>
  <c r="T660" i="4"/>
  <c r="R660" i="4"/>
  <c r="P660" i="4"/>
  <c r="BI647" i="4"/>
  <c r="BH647" i="4"/>
  <c r="BG647" i="4"/>
  <c r="BE647" i="4"/>
  <c r="T647" i="4"/>
  <c r="R647" i="4"/>
  <c r="P647" i="4"/>
  <c r="BI628" i="4"/>
  <c r="BH628" i="4"/>
  <c r="BG628" i="4"/>
  <c r="BE628" i="4"/>
  <c r="T628" i="4"/>
  <c r="R628" i="4"/>
  <c r="P628" i="4"/>
  <c r="BI627" i="4"/>
  <c r="BH627" i="4"/>
  <c r="BG627" i="4"/>
  <c r="BE627" i="4"/>
  <c r="T627" i="4"/>
  <c r="R627" i="4"/>
  <c r="P627" i="4"/>
  <c r="BI625" i="4"/>
  <c r="BH625" i="4"/>
  <c r="BG625" i="4"/>
  <c r="BE625" i="4"/>
  <c r="T625" i="4"/>
  <c r="R625" i="4"/>
  <c r="P625" i="4"/>
  <c r="BI624" i="4"/>
  <c r="BH624" i="4"/>
  <c r="BG624" i="4"/>
  <c r="BE624" i="4"/>
  <c r="T624" i="4"/>
  <c r="R624" i="4"/>
  <c r="P624" i="4"/>
  <c r="BI622" i="4"/>
  <c r="BH622" i="4"/>
  <c r="BG622" i="4"/>
  <c r="BE622" i="4"/>
  <c r="T622" i="4"/>
  <c r="R622" i="4"/>
  <c r="P622" i="4"/>
  <c r="BI621" i="4"/>
  <c r="BH621" i="4"/>
  <c r="BG621" i="4"/>
  <c r="BE621" i="4"/>
  <c r="T621" i="4"/>
  <c r="R621" i="4"/>
  <c r="P621" i="4"/>
  <c r="BI618" i="4"/>
  <c r="BH618" i="4"/>
  <c r="BG618" i="4"/>
  <c r="BE618" i="4"/>
  <c r="T618" i="4"/>
  <c r="R618" i="4"/>
  <c r="P618" i="4"/>
  <c r="BI617" i="4"/>
  <c r="BH617" i="4"/>
  <c r="BG617" i="4"/>
  <c r="BE617" i="4"/>
  <c r="T617" i="4"/>
  <c r="R617" i="4"/>
  <c r="P617" i="4"/>
  <c r="BI616" i="4"/>
  <c r="BH616" i="4"/>
  <c r="BG616" i="4"/>
  <c r="BE616" i="4"/>
  <c r="T616" i="4"/>
  <c r="R616" i="4"/>
  <c r="P616" i="4"/>
  <c r="BI615" i="4"/>
  <c r="BH615" i="4"/>
  <c r="BG615" i="4"/>
  <c r="BE615" i="4"/>
  <c r="T615" i="4"/>
  <c r="R615" i="4"/>
  <c r="P615" i="4"/>
  <c r="BI614" i="4"/>
  <c r="BH614" i="4"/>
  <c r="BG614" i="4"/>
  <c r="BE614" i="4"/>
  <c r="T614" i="4"/>
  <c r="R614" i="4"/>
  <c r="P614" i="4"/>
  <c r="BI612" i="4"/>
  <c r="BH612" i="4"/>
  <c r="BG612" i="4"/>
  <c r="BE612" i="4"/>
  <c r="T612" i="4"/>
  <c r="R612" i="4"/>
  <c r="P612" i="4"/>
  <c r="BI611" i="4"/>
  <c r="BH611" i="4"/>
  <c r="BG611" i="4"/>
  <c r="BE611" i="4"/>
  <c r="T611" i="4"/>
  <c r="R611" i="4"/>
  <c r="P611" i="4"/>
  <c r="BI610" i="4"/>
  <c r="BH610" i="4"/>
  <c r="BG610" i="4"/>
  <c r="BE610" i="4"/>
  <c r="T610" i="4"/>
  <c r="R610" i="4"/>
  <c r="P610" i="4"/>
  <c r="BI609" i="4"/>
  <c r="BH609" i="4"/>
  <c r="BG609" i="4"/>
  <c r="BE609" i="4"/>
  <c r="T609" i="4"/>
  <c r="R609" i="4"/>
  <c r="P609" i="4"/>
  <c r="BI608" i="4"/>
  <c r="BH608" i="4"/>
  <c r="BG608" i="4"/>
  <c r="BE608" i="4"/>
  <c r="T608" i="4"/>
  <c r="R608" i="4"/>
  <c r="P608" i="4"/>
  <c r="BI607" i="4"/>
  <c r="BH607" i="4"/>
  <c r="BG607" i="4"/>
  <c r="BE607" i="4"/>
  <c r="T607" i="4"/>
  <c r="R607" i="4"/>
  <c r="P607" i="4"/>
  <c r="BI606" i="4"/>
  <c r="BH606" i="4"/>
  <c r="BG606" i="4"/>
  <c r="BE606" i="4"/>
  <c r="T606" i="4"/>
  <c r="R606" i="4"/>
  <c r="P606" i="4"/>
  <c r="BI603" i="4"/>
  <c r="BH603" i="4"/>
  <c r="BG603" i="4"/>
  <c r="BE603" i="4"/>
  <c r="T603" i="4"/>
  <c r="R603" i="4"/>
  <c r="P603" i="4"/>
  <c r="BI602" i="4"/>
  <c r="BH602" i="4"/>
  <c r="BG602" i="4"/>
  <c r="BE602" i="4"/>
  <c r="T602" i="4"/>
  <c r="R602" i="4"/>
  <c r="P602" i="4"/>
  <c r="BI601" i="4"/>
  <c r="BH601" i="4"/>
  <c r="BG601" i="4"/>
  <c r="BE601" i="4"/>
  <c r="T601" i="4"/>
  <c r="R601" i="4"/>
  <c r="P601" i="4"/>
  <c r="BI595" i="4"/>
  <c r="BH595" i="4"/>
  <c r="BG595" i="4"/>
  <c r="BE595" i="4"/>
  <c r="T595" i="4"/>
  <c r="R595" i="4"/>
  <c r="P595" i="4"/>
  <c r="BI594" i="4"/>
  <c r="BH594" i="4"/>
  <c r="BG594" i="4"/>
  <c r="BE594" i="4"/>
  <c r="T594" i="4"/>
  <c r="R594" i="4"/>
  <c r="P594" i="4"/>
  <c r="BI593" i="4"/>
  <c r="BH593" i="4"/>
  <c r="BG593" i="4"/>
  <c r="BE593" i="4"/>
  <c r="T593" i="4"/>
  <c r="R593" i="4"/>
  <c r="P593" i="4"/>
  <c r="BI592" i="4"/>
  <c r="BH592" i="4"/>
  <c r="BG592" i="4"/>
  <c r="BE592" i="4"/>
  <c r="T592" i="4"/>
  <c r="R592" i="4"/>
  <c r="P592" i="4"/>
  <c r="BI591" i="4"/>
  <c r="BH591" i="4"/>
  <c r="BG591" i="4"/>
  <c r="BE591" i="4"/>
  <c r="T591" i="4"/>
  <c r="R591" i="4"/>
  <c r="P591" i="4"/>
  <c r="BI590" i="4"/>
  <c r="BH590" i="4"/>
  <c r="BG590" i="4"/>
  <c r="BE590" i="4"/>
  <c r="T590" i="4"/>
  <c r="R590" i="4"/>
  <c r="P590" i="4"/>
  <c r="BI587" i="4"/>
  <c r="BH587" i="4"/>
  <c r="BG587" i="4"/>
  <c r="BE587" i="4"/>
  <c r="T587" i="4"/>
  <c r="R587" i="4"/>
  <c r="P587" i="4"/>
  <c r="BI586" i="4"/>
  <c r="BH586" i="4"/>
  <c r="BG586" i="4"/>
  <c r="BE586" i="4"/>
  <c r="T586" i="4"/>
  <c r="R586" i="4"/>
  <c r="P586" i="4"/>
  <c r="BI585" i="4"/>
  <c r="BH585" i="4"/>
  <c r="BG585" i="4"/>
  <c r="BE585" i="4"/>
  <c r="T585" i="4"/>
  <c r="R585" i="4"/>
  <c r="P585" i="4"/>
  <c r="BI584" i="4"/>
  <c r="BH584" i="4"/>
  <c r="BG584" i="4"/>
  <c r="BE584" i="4"/>
  <c r="T584" i="4"/>
  <c r="R584" i="4"/>
  <c r="P584" i="4"/>
  <c r="BI583" i="4"/>
  <c r="BH583" i="4"/>
  <c r="BG583" i="4"/>
  <c r="BE583" i="4"/>
  <c r="T583" i="4"/>
  <c r="R583" i="4"/>
  <c r="P583" i="4"/>
  <c r="BI582" i="4"/>
  <c r="BH582" i="4"/>
  <c r="BG582" i="4"/>
  <c r="BE582" i="4"/>
  <c r="T582" i="4"/>
  <c r="R582" i="4"/>
  <c r="P582" i="4"/>
  <c r="BI581" i="4"/>
  <c r="BH581" i="4"/>
  <c r="BG581" i="4"/>
  <c r="BE581" i="4"/>
  <c r="T581" i="4"/>
  <c r="R581" i="4"/>
  <c r="P581" i="4"/>
  <c r="BI580" i="4"/>
  <c r="BH580" i="4"/>
  <c r="BG580" i="4"/>
  <c r="BE580" i="4"/>
  <c r="T580" i="4"/>
  <c r="R580" i="4"/>
  <c r="P580" i="4"/>
  <c r="BI579" i="4"/>
  <c r="BH579" i="4"/>
  <c r="BG579" i="4"/>
  <c r="BE579" i="4"/>
  <c r="T579" i="4"/>
  <c r="R579" i="4"/>
  <c r="P579" i="4"/>
  <c r="BI571" i="4"/>
  <c r="BH571" i="4"/>
  <c r="BG571" i="4"/>
  <c r="BE571" i="4"/>
  <c r="T571" i="4"/>
  <c r="R571" i="4"/>
  <c r="P571" i="4"/>
  <c r="BI569" i="4"/>
  <c r="BH569" i="4"/>
  <c r="BG569" i="4"/>
  <c r="BE569" i="4"/>
  <c r="T569" i="4"/>
  <c r="R569" i="4"/>
  <c r="P569" i="4"/>
  <c r="BI568" i="4"/>
  <c r="BH568" i="4"/>
  <c r="BG568" i="4"/>
  <c r="BE568" i="4"/>
  <c r="T568" i="4"/>
  <c r="R568" i="4"/>
  <c r="P568" i="4"/>
  <c r="BI562" i="4"/>
  <c r="BH562" i="4"/>
  <c r="BG562" i="4"/>
  <c r="BE562" i="4"/>
  <c r="T562" i="4"/>
  <c r="R562" i="4"/>
  <c r="P562" i="4"/>
  <c r="BI556" i="4"/>
  <c r="BH556" i="4"/>
  <c r="BG556" i="4"/>
  <c r="BE556" i="4"/>
  <c r="T556" i="4"/>
  <c r="R556" i="4"/>
  <c r="P556" i="4"/>
  <c r="BI553" i="4"/>
  <c r="BH553" i="4"/>
  <c r="BG553" i="4"/>
  <c r="BE553" i="4"/>
  <c r="T553" i="4"/>
  <c r="R553" i="4"/>
  <c r="P553" i="4"/>
  <c r="BI551" i="4"/>
  <c r="BH551" i="4"/>
  <c r="BG551" i="4"/>
  <c r="BE551" i="4"/>
  <c r="T551" i="4"/>
  <c r="R551" i="4"/>
  <c r="P551" i="4"/>
  <c r="BI550" i="4"/>
  <c r="BH550" i="4"/>
  <c r="BG550" i="4"/>
  <c r="BE550" i="4"/>
  <c r="T550" i="4"/>
  <c r="R550" i="4"/>
  <c r="P550" i="4"/>
  <c r="BI541" i="4"/>
  <c r="BH541" i="4"/>
  <c r="BG541" i="4"/>
  <c r="BE541" i="4"/>
  <c r="T541" i="4"/>
  <c r="R541" i="4"/>
  <c r="P541" i="4"/>
  <c r="BI539" i="4"/>
  <c r="BH539" i="4"/>
  <c r="BG539" i="4"/>
  <c r="BE539" i="4"/>
  <c r="T539" i="4"/>
  <c r="R539" i="4"/>
  <c r="P539" i="4"/>
  <c r="BI537" i="4"/>
  <c r="BH537" i="4"/>
  <c r="BG537" i="4"/>
  <c r="BE537" i="4"/>
  <c r="T537" i="4"/>
  <c r="R537" i="4"/>
  <c r="P537" i="4"/>
  <c r="BI534" i="4"/>
  <c r="BH534" i="4"/>
  <c r="BG534" i="4"/>
  <c r="BE534" i="4"/>
  <c r="T534" i="4"/>
  <c r="R534" i="4"/>
  <c r="P534" i="4"/>
  <c r="BI533" i="4"/>
  <c r="BH533" i="4"/>
  <c r="BG533" i="4"/>
  <c r="BE533" i="4"/>
  <c r="T533" i="4"/>
  <c r="R533" i="4"/>
  <c r="P533" i="4"/>
  <c r="BI531" i="4"/>
  <c r="BH531" i="4"/>
  <c r="BG531" i="4"/>
  <c r="BE531" i="4"/>
  <c r="T531" i="4"/>
  <c r="R531" i="4"/>
  <c r="P531" i="4"/>
  <c r="BI528" i="4"/>
  <c r="BH528" i="4"/>
  <c r="BG528" i="4"/>
  <c r="BE528" i="4"/>
  <c r="T528" i="4"/>
  <c r="R528" i="4"/>
  <c r="P528" i="4"/>
  <c r="BI527" i="4"/>
  <c r="BH527" i="4"/>
  <c r="BG527" i="4"/>
  <c r="BE527" i="4"/>
  <c r="T527" i="4"/>
  <c r="R527" i="4"/>
  <c r="P527" i="4"/>
  <c r="BI526" i="4"/>
  <c r="BH526" i="4"/>
  <c r="BG526" i="4"/>
  <c r="BE526" i="4"/>
  <c r="T526" i="4"/>
  <c r="R526" i="4"/>
  <c r="P526" i="4"/>
  <c r="BI525" i="4"/>
  <c r="BH525" i="4"/>
  <c r="BG525" i="4"/>
  <c r="BE525" i="4"/>
  <c r="T525" i="4"/>
  <c r="R525" i="4"/>
  <c r="P525" i="4"/>
  <c r="BI524" i="4"/>
  <c r="BH524" i="4"/>
  <c r="BG524" i="4"/>
  <c r="BE524" i="4"/>
  <c r="T524" i="4"/>
  <c r="R524" i="4"/>
  <c r="P524" i="4"/>
  <c r="BI522" i="4"/>
  <c r="BH522" i="4"/>
  <c r="BG522" i="4"/>
  <c r="BE522" i="4"/>
  <c r="T522" i="4"/>
  <c r="R522" i="4"/>
  <c r="P522" i="4"/>
  <c r="BI521" i="4"/>
  <c r="BH521" i="4"/>
  <c r="BG521" i="4"/>
  <c r="BE521" i="4"/>
  <c r="T521" i="4"/>
  <c r="R521" i="4"/>
  <c r="P521" i="4"/>
  <c r="BI513" i="4"/>
  <c r="BH513" i="4"/>
  <c r="BG513" i="4"/>
  <c r="BE513" i="4"/>
  <c r="T513" i="4"/>
  <c r="R513" i="4"/>
  <c r="P513" i="4"/>
  <c r="BI511" i="4"/>
  <c r="BH511" i="4"/>
  <c r="BG511" i="4"/>
  <c r="BE511" i="4"/>
  <c r="T511" i="4"/>
  <c r="R511" i="4"/>
  <c r="P511" i="4"/>
  <c r="BI503" i="4"/>
  <c r="BH503" i="4"/>
  <c r="BG503" i="4"/>
  <c r="BE503" i="4"/>
  <c r="T503" i="4"/>
  <c r="R503" i="4"/>
  <c r="P503" i="4"/>
  <c r="BI497" i="4"/>
  <c r="BH497" i="4"/>
  <c r="BG497" i="4"/>
  <c r="BE497" i="4"/>
  <c r="T497" i="4"/>
  <c r="R497" i="4"/>
  <c r="P497" i="4"/>
  <c r="BI495" i="4"/>
  <c r="BH495" i="4"/>
  <c r="BG495" i="4"/>
  <c r="BE495" i="4"/>
  <c r="T495" i="4"/>
  <c r="R495" i="4"/>
  <c r="P495" i="4"/>
  <c r="BI494" i="4"/>
  <c r="BH494" i="4"/>
  <c r="BG494" i="4"/>
  <c r="BE494" i="4"/>
  <c r="T494" i="4"/>
  <c r="R494" i="4"/>
  <c r="P494" i="4"/>
  <c r="BI486" i="4"/>
  <c r="BH486" i="4"/>
  <c r="BG486" i="4"/>
  <c r="BE486" i="4"/>
  <c r="T486" i="4"/>
  <c r="R486" i="4"/>
  <c r="P486" i="4"/>
  <c r="BI479" i="4"/>
  <c r="BH479" i="4"/>
  <c r="BG479" i="4"/>
  <c r="BE479" i="4"/>
  <c r="T479" i="4"/>
  <c r="R479" i="4"/>
  <c r="P479" i="4"/>
  <c r="BI476" i="4"/>
  <c r="BH476" i="4"/>
  <c r="BG476" i="4"/>
  <c r="BE476" i="4"/>
  <c r="T476" i="4"/>
  <c r="R476" i="4"/>
  <c r="P476" i="4"/>
  <c r="BI474" i="4"/>
  <c r="BH474" i="4"/>
  <c r="BG474" i="4"/>
  <c r="BE474" i="4"/>
  <c r="T474" i="4"/>
  <c r="R474" i="4"/>
  <c r="P474" i="4"/>
  <c r="BI473" i="4"/>
  <c r="BH473" i="4"/>
  <c r="BG473" i="4"/>
  <c r="BE473" i="4"/>
  <c r="T473" i="4"/>
  <c r="R473" i="4"/>
  <c r="P473" i="4"/>
  <c r="BI472" i="4"/>
  <c r="BH472" i="4"/>
  <c r="BG472" i="4"/>
  <c r="BE472" i="4"/>
  <c r="T472" i="4"/>
  <c r="R472" i="4"/>
  <c r="P472" i="4"/>
  <c r="BI469" i="4"/>
  <c r="BH469" i="4"/>
  <c r="BG469" i="4"/>
  <c r="BE469" i="4"/>
  <c r="T469" i="4"/>
  <c r="R469" i="4"/>
  <c r="P469" i="4"/>
  <c r="BI463" i="4"/>
  <c r="BH463" i="4"/>
  <c r="BG463" i="4"/>
  <c r="BE463" i="4"/>
  <c r="T463" i="4"/>
  <c r="R463" i="4"/>
  <c r="P463" i="4"/>
  <c r="BI458" i="4"/>
  <c r="BH458" i="4"/>
  <c r="BG458" i="4"/>
  <c r="BE458" i="4"/>
  <c r="T458" i="4"/>
  <c r="R458" i="4"/>
  <c r="P458" i="4"/>
  <c r="BI455" i="4"/>
  <c r="BH455" i="4"/>
  <c r="BG455" i="4"/>
  <c r="BE455" i="4"/>
  <c r="T455" i="4"/>
  <c r="R455" i="4"/>
  <c r="P455" i="4"/>
  <c r="BI454" i="4"/>
  <c r="BH454" i="4"/>
  <c r="BG454" i="4"/>
  <c r="BE454" i="4"/>
  <c r="T454" i="4"/>
  <c r="R454" i="4"/>
  <c r="P454" i="4"/>
  <c r="BI453" i="4"/>
  <c r="BH453" i="4"/>
  <c r="BG453" i="4"/>
  <c r="BE453" i="4"/>
  <c r="T453" i="4"/>
  <c r="R453" i="4"/>
  <c r="P453" i="4"/>
  <c r="BI452" i="4"/>
  <c r="BH452" i="4"/>
  <c r="BG452" i="4"/>
  <c r="BE452" i="4"/>
  <c r="T452" i="4"/>
  <c r="R452" i="4"/>
  <c r="P452" i="4"/>
  <c r="BI451" i="4"/>
  <c r="BH451" i="4"/>
  <c r="BG451" i="4"/>
  <c r="BE451" i="4"/>
  <c r="T451" i="4"/>
  <c r="R451" i="4"/>
  <c r="P451" i="4"/>
  <c r="BI448" i="4"/>
  <c r="BH448" i="4"/>
  <c r="BG448" i="4"/>
  <c r="BE448" i="4"/>
  <c r="T448" i="4"/>
  <c r="R448" i="4"/>
  <c r="P448" i="4"/>
  <c r="BI447" i="4"/>
  <c r="BH447" i="4"/>
  <c r="BG447" i="4"/>
  <c r="BE447" i="4"/>
  <c r="T447" i="4"/>
  <c r="R447" i="4"/>
  <c r="P447" i="4"/>
  <c r="BI445" i="4"/>
  <c r="BH445" i="4"/>
  <c r="BG445" i="4"/>
  <c r="BE445" i="4"/>
  <c r="T445" i="4"/>
  <c r="R445" i="4"/>
  <c r="P445" i="4"/>
  <c r="BI444" i="4"/>
  <c r="BH444" i="4"/>
  <c r="BG444" i="4"/>
  <c r="BE444" i="4"/>
  <c r="T444" i="4"/>
  <c r="R444" i="4"/>
  <c r="P444" i="4"/>
  <c r="BI441" i="4"/>
  <c r="BH441" i="4"/>
  <c r="BG441" i="4"/>
  <c r="BE441" i="4"/>
  <c r="T441" i="4"/>
  <c r="R441" i="4"/>
  <c r="P441" i="4"/>
  <c r="BI440" i="4"/>
  <c r="BH440" i="4"/>
  <c r="BG440" i="4"/>
  <c r="BE440" i="4"/>
  <c r="T440" i="4"/>
  <c r="R440" i="4"/>
  <c r="P440" i="4"/>
  <c r="BI437" i="4"/>
  <c r="BH437" i="4"/>
  <c r="BG437" i="4"/>
  <c r="BE437" i="4"/>
  <c r="T437" i="4"/>
  <c r="R437" i="4"/>
  <c r="P437" i="4"/>
  <c r="BI436" i="4"/>
  <c r="BH436" i="4"/>
  <c r="BG436" i="4"/>
  <c r="BE436" i="4"/>
  <c r="T436" i="4"/>
  <c r="R436" i="4"/>
  <c r="P436" i="4"/>
  <c r="BI433" i="4"/>
  <c r="BH433" i="4"/>
  <c r="BG433" i="4"/>
  <c r="BE433" i="4"/>
  <c r="T433" i="4"/>
  <c r="R433" i="4"/>
  <c r="P433" i="4"/>
  <c r="BI431" i="4"/>
  <c r="BH431" i="4"/>
  <c r="BG431" i="4"/>
  <c r="BE431" i="4"/>
  <c r="T431" i="4"/>
  <c r="R431" i="4"/>
  <c r="P431" i="4"/>
  <c r="BI430" i="4"/>
  <c r="BH430" i="4"/>
  <c r="BG430" i="4"/>
  <c r="BE430" i="4"/>
  <c r="T430" i="4"/>
  <c r="R430" i="4"/>
  <c r="P430" i="4"/>
  <c r="BI429" i="4"/>
  <c r="BH429" i="4"/>
  <c r="BG429" i="4"/>
  <c r="BE429" i="4"/>
  <c r="T429" i="4"/>
  <c r="R429" i="4"/>
  <c r="P429" i="4"/>
  <c r="BI428" i="4"/>
  <c r="BH428" i="4"/>
  <c r="BG428" i="4"/>
  <c r="BE428" i="4"/>
  <c r="T428" i="4"/>
  <c r="R428" i="4"/>
  <c r="P428" i="4"/>
  <c r="BI425" i="4"/>
  <c r="BH425" i="4"/>
  <c r="BG425" i="4"/>
  <c r="BE425" i="4"/>
  <c r="T425" i="4"/>
  <c r="R425" i="4"/>
  <c r="P425" i="4"/>
  <c r="BI424" i="4"/>
  <c r="BH424" i="4"/>
  <c r="BG424" i="4"/>
  <c r="BE424" i="4"/>
  <c r="T424" i="4"/>
  <c r="R424" i="4"/>
  <c r="P424" i="4"/>
  <c r="BI423" i="4"/>
  <c r="BH423" i="4"/>
  <c r="BG423" i="4"/>
  <c r="BE423" i="4"/>
  <c r="T423" i="4"/>
  <c r="R423" i="4"/>
  <c r="P423" i="4"/>
  <c r="BI422" i="4"/>
  <c r="BH422" i="4"/>
  <c r="BG422" i="4"/>
  <c r="BE422" i="4"/>
  <c r="T422" i="4"/>
  <c r="R422" i="4"/>
  <c r="P422" i="4"/>
  <c r="BI420" i="4"/>
  <c r="BH420" i="4"/>
  <c r="BG420" i="4"/>
  <c r="BE420" i="4"/>
  <c r="T420" i="4"/>
  <c r="R420" i="4"/>
  <c r="P420" i="4"/>
  <c r="BI419" i="4"/>
  <c r="BH419" i="4"/>
  <c r="BG419" i="4"/>
  <c r="BE419" i="4"/>
  <c r="T419" i="4"/>
  <c r="R419" i="4"/>
  <c r="P419" i="4"/>
  <c r="BI418" i="4"/>
  <c r="BH418" i="4"/>
  <c r="BG418" i="4"/>
  <c r="BE418" i="4"/>
  <c r="T418" i="4"/>
  <c r="R418" i="4"/>
  <c r="P418" i="4"/>
  <c r="BI417" i="4"/>
  <c r="BH417" i="4"/>
  <c r="BG417" i="4"/>
  <c r="BE417" i="4"/>
  <c r="T417" i="4"/>
  <c r="R417" i="4"/>
  <c r="P417" i="4"/>
  <c r="BI416" i="4"/>
  <c r="BH416" i="4"/>
  <c r="BG416" i="4"/>
  <c r="BE416" i="4"/>
  <c r="T416" i="4"/>
  <c r="R416" i="4"/>
  <c r="P416" i="4"/>
  <c r="BI415" i="4"/>
  <c r="BH415" i="4"/>
  <c r="BG415" i="4"/>
  <c r="BE415" i="4"/>
  <c r="T415" i="4"/>
  <c r="R415" i="4"/>
  <c r="P415" i="4"/>
  <c r="BI413" i="4"/>
  <c r="BH413" i="4"/>
  <c r="BG413" i="4"/>
  <c r="BE413" i="4"/>
  <c r="T413" i="4"/>
  <c r="R413" i="4"/>
  <c r="P413" i="4"/>
  <c r="BI412" i="4"/>
  <c r="BH412" i="4"/>
  <c r="BG412" i="4"/>
  <c r="BE412" i="4"/>
  <c r="T412" i="4"/>
  <c r="R412" i="4"/>
  <c r="P412" i="4"/>
  <c r="BI411" i="4"/>
  <c r="BH411" i="4"/>
  <c r="BG411" i="4"/>
  <c r="BE411" i="4"/>
  <c r="T411" i="4"/>
  <c r="R411" i="4"/>
  <c r="P411" i="4"/>
  <c r="BI410" i="4"/>
  <c r="BH410" i="4"/>
  <c r="BG410" i="4"/>
  <c r="BE410" i="4"/>
  <c r="T410" i="4"/>
  <c r="R410" i="4"/>
  <c r="P410" i="4"/>
  <c r="BI409" i="4"/>
  <c r="BH409" i="4"/>
  <c r="BG409" i="4"/>
  <c r="BE409" i="4"/>
  <c r="T409" i="4"/>
  <c r="R409" i="4"/>
  <c r="P409" i="4"/>
  <c r="BI408" i="4"/>
  <c r="BH408" i="4"/>
  <c r="BG408" i="4"/>
  <c r="BE408" i="4"/>
  <c r="T408" i="4"/>
  <c r="R408" i="4"/>
  <c r="P408" i="4"/>
  <c r="BI407" i="4"/>
  <c r="BH407" i="4"/>
  <c r="BG407" i="4"/>
  <c r="BE407" i="4"/>
  <c r="T407" i="4"/>
  <c r="R407" i="4"/>
  <c r="P407" i="4"/>
  <c r="BI406" i="4"/>
  <c r="BH406" i="4"/>
  <c r="BG406" i="4"/>
  <c r="BE406" i="4"/>
  <c r="T406" i="4"/>
  <c r="R406" i="4"/>
  <c r="P406" i="4"/>
  <c r="BI396" i="4"/>
  <c r="BH396" i="4"/>
  <c r="BG396" i="4"/>
  <c r="BE396" i="4"/>
  <c r="T396" i="4"/>
  <c r="R396" i="4"/>
  <c r="P396" i="4"/>
  <c r="BI395" i="4"/>
  <c r="BH395" i="4"/>
  <c r="BG395" i="4"/>
  <c r="BE395" i="4"/>
  <c r="T395" i="4"/>
  <c r="R395" i="4"/>
  <c r="P395" i="4"/>
  <c r="BI392" i="4"/>
  <c r="BH392" i="4"/>
  <c r="BG392" i="4"/>
  <c r="BE392" i="4"/>
  <c r="T392" i="4"/>
  <c r="R392" i="4"/>
  <c r="P392" i="4"/>
  <c r="BI391" i="4"/>
  <c r="BH391" i="4"/>
  <c r="BG391" i="4"/>
  <c r="BE391" i="4"/>
  <c r="T391" i="4"/>
  <c r="R391" i="4"/>
  <c r="P391" i="4"/>
  <c r="BI390" i="4"/>
  <c r="BH390" i="4"/>
  <c r="BG390" i="4"/>
  <c r="BE390" i="4"/>
  <c r="T390" i="4"/>
  <c r="R390" i="4"/>
  <c r="P390" i="4"/>
  <c r="BI389" i="4"/>
  <c r="BH389" i="4"/>
  <c r="BG389" i="4"/>
  <c r="BE389" i="4"/>
  <c r="T389" i="4"/>
  <c r="R389" i="4"/>
  <c r="P389" i="4"/>
  <c r="BI388" i="4"/>
  <c r="BH388" i="4"/>
  <c r="BG388" i="4"/>
  <c r="BE388" i="4"/>
  <c r="T388" i="4"/>
  <c r="R388" i="4"/>
  <c r="P388" i="4"/>
  <c r="BI382" i="4"/>
  <c r="BH382" i="4"/>
  <c r="BG382" i="4"/>
  <c r="BE382" i="4"/>
  <c r="T382" i="4"/>
  <c r="R382" i="4"/>
  <c r="P382" i="4"/>
  <c r="BI381" i="4"/>
  <c r="BH381" i="4"/>
  <c r="BG381" i="4"/>
  <c r="BE381" i="4"/>
  <c r="T381" i="4"/>
  <c r="R381" i="4"/>
  <c r="P381" i="4"/>
  <c r="BI380" i="4"/>
  <c r="BH380" i="4"/>
  <c r="BG380" i="4"/>
  <c r="BE380" i="4"/>
  <c r="T380" i="4"/>
  <c r="R380" i="4"/>
  <c r="P380" i="4"/>
  <c r="BI379" i="4"/>
  <c r="BH379" i="4"/>
  <c r="BG379" i="4"/>
  <c r="BE379" i="4"/>
  <c r="T379" i="4"/>
  <c r="R379" i="4"/>
  <c r="P379" i="4"/>
  <c r="BI378" i="4"/>
  <c r="BH378" i="4"/>
  <c r="BG378" i="4"/>
  <c r="BE378" i="4"/>
  <c r="T378" i="4"/>
  <c r="R378" i="4"/>
  <c r="P378" i="4"/>
  <c r="BI377" i="4"/>
  <c r="BH377" i="4"/>
  <c r="BG377" i="4"/>
  <c r="BE377" i="4"/>
  <c r="T377" i="4"/>
  <c r="R377" i="4"/>
  <c r="P377" i="4"/>
  <c r="BI376" i="4"/>
  <c r="BH376" i="4"/>
  <c r="BG376" i="4"/>
  <c r="BE376" i="4"/>
  <c r="T376" i="4"/>
  <c r="R376" i="4"/>
  <c r="P376" i="4"/>
  <c r="BI375" i="4"/>
  <c r="BH375" i="4"/>
  <c r="BG375" i="4"/>
  <c r="BE375" i="4"/>
  <c r="T375" i="4"/>
  <c r="R375" i="4"/>
  <c r="P375" i="4"/>
  <c r="BI372" i="4"/>
  <c r="BH372" i="4"/>
  <c r="BG372" i="4"/>
  <c r="BE372" i="4"/>
  <c r="T372" i="4"/>
  <c r="R372" i="4"/>
  <c r="P372" i="4"/>
  <c r="BI369" i="4"/>
  <c r="BH369" i="4"/>
  <c r="BG369" i="4"/>
  <c r="BE369" i="4"/>
  <c r="T369" i="4"/>
  <c r="R369" i="4"/>
  <c r="P369" i="4"/>
  <c r="BI368" i="4"/>
  <c r="BH368" i="4"/>
  <c r="BG368" i="4"/>
  <c r="BE368" i="4"/>
  <c r="T368" i="4"/>
  <c r="R368" i="4"/>
  <c r="P368" i="4"/>
  <c r="BI367" i="4"/>
  <c r="BH367" i="4"/>
  <c r="BG367" i="4"/>
  <c r="BE367" i="4"/>
  <c r="T367" i="4"/>
  <c r="R367" i="4"/>
  <c r="P367" i="4"/>
  <c r="BI366" i="4"/>
  <c r="BH366" i="4"/>
  <c r="BG366" i="4"/>
  <c r="BE366" i="4"/>
  <c r="T366" i="4"/>
  <c r="R366" i="4"/>
  <c r="P366" i="4"/>
  <c r="BI365" i="4"/>
  <c r="BH365" i="4"/>
  <c r="BG365" i="4"/>
  <c r="BE365" i="4"/>
  <c r="T365" i="4"/>
  <c r="R365" i="4"/>
  <c r="P365" i="4"/>
  <c r="BI353" i="4"/>
  <c r="BH353" i="4"/>
  <c r="BG353" i="4"/>
  <c r="BE353" i="4"/>
  <c r="T353" i="4"/>
  <c r="R353" i="4"/>
  <c r="P353" i="4"/>
  <c r="BI352" i="4"/>
  <c r="BH352" i="4"/>
  <c r="BG352" i="4"/>
  <c r="BE352" i="4"/>
  <c r="T352" i="4"/>
  <c r="R352" i="4"/>
  <c r="P352" i="4"/>
  <c r="BI349" i="4"/>
  <c r="BH349" i="4"/>
  <c r="BG349" i="4"/>
  <c r="BE349" i="4"/>
  <c r="T349" i="4"/>
  <c r="R349" i="4"/>
  <c r="P349" i="4"/>
  <c r="BI348" i="4"/>
  <c r="BH348" i="4"/>
  <c r="BG348" i="4"/>
  <c r="BE348" i="4"/>
  <c r="T348" i="4"/>
  <c r="R348" i="4"/>
  <c r="P348" i="4"/>
  <c r="BI347" i="4"/>
  <c r="BH347" i="4"/>
  <c r="BG347" i="4"/>
  <c r="BE347" i="4"/>
  <c r="T347" i="4"/>
  <c r="R347" i="4"/>
  <c r="P347" i="4"/>
  <c r="BI346" i="4"/>
  <c r="BH346" i="4"/>
  <c r="BG346" i="4"/>
  <c r="BE346" i="4"/>
  <c r="T346" i="4"/>
  <c r="R346" i="4"/>
  <c r="P346" i="4"/>
  <c r="BI345" i="4"/>
  <c r="BH345" i="4"/>
  <c r="BG345" i="4"/>
  <c r="BE345" i="4"/>
  <c r="T345" i="4"/>
  <c r="R345" i="4"/>
  <c r="P345" i="4"/>
  <c r="BI342" i="4"/>
  <c r="BH342" i="4"/>
  <c r="BG342" i="4"/>
  <c r="BE342" i="4"/>
  <c r="T342" i="4"/>
  <c r="R342" i="4"/>
  <c r="P342" i="4"/>
  <c r="BI341" i="4"/>
  <c r="BH341" i="4"/>
  <c r="BG341" i="4"/>
  <c r="BE341" i="4"/>
  <c r="T341" i="4"/>
  <c r="R341" i="4"/>
  <c r="P341" i="4"/>
  <c r="BI340" i="4"/>
  <c r="BH340" i="4"/>
  <c r="BG340" i="4"/>
  <c r="BE340" i="4"/>
  <c r="T340" i="4"/>
  <c r="R340" i="4"/>
  <c r="P340" i="4"/>
  <c r="BI339" i="4"/>
  <c r="BH339" i="4"/>
  <c r="BG339" i="4"/>
  <c r="BE339" i="4"/>
  <c r="T339" i="4"/>
  <c r="R339" i="4"/>
  <c r="P339" i="4"/>
  <c r="BI338" i="4"/>
  <c r="BH338" i="4"/>
  <c r="BG338" i="4"/>
  <c r="BE338" i="4"/>
  <c r="T338" i="4"/>
  <c r="R338" i="4"/>
  <c r="P338" i="4"/>
  <c r="BI337" i="4"/>
  <c r="BH337" i="4"/>
  <c r="BG337" i="4"/>
  <c r="BE337" i="4"/>
  <c r="T337" i="4"/>
  <c r="R337" i="4"/>
  <c r="P337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5" i="4"/>
  <c r="BH325" i="4"/>
  <c r="BG325" i="4"/>
  <c r="BE325" i="4"/>
  <c r="T325" i="4"/>
  <c r="R325" i="4"/>
  <c r="P325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8" i="4"/>
  <c r="BH298" i="4"/>
  <c r="BG298" i="4"/>
  <c r="BE298" i="4"/>
  <c r="T298" i="4"/>
  <c r="R298" i="4"/>
  <c r="P298" i="4"/>
  <c r="BI295" i="4"/>
  <c r="BH295" i="4"/>
  <c r="BG295" i="4"/>
  <c r="BE295" i="4"/>
  <c r="T295" i="4"/>
  <c r="R295" i="4"/>
  <c r="P295" i="4"/>
  <c r="BI293" i="4"/>
  <c r="BH293" i="4"/>
  <c r="BG293" i="4"/>
  <c r="BE293" i="4"/>
  <c r="T293" i="4"/>
  <c r="R293" i="4"/>
  <c r="P293" i="4"/>
  <c r="BI290" i="4"/>
  <c r="BH290" i="4"/>
  <c r="BG290" i="4"/>
  <c r="BE290" i="4"/>
  <c r="T290" i="4"/>
  <c r="R290" i="4"/>
  <c r="P290" i="4"/>
  <c r="BI268" i="4"/>
  <c r="BH268" i="4"/>
  <c r="BG268" i="4"/>
  <c r="BE268" i="4"/>
  <c r="T268" i="4"/>
  <c r="R268" i="4"/>
  <c r="P268" i="4"/>
  <c r="BI251" i="4"/>
  <c r="BH251" i="4"/>
  <c r="BG251" i="4"/>
  <c r="BE251" i="4"/>
  <c r="T251" i="4"/>
  <c r="R251" i="4"/>
  <c r="P251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3" i="4"/>
  <c r="BH243" i="4"/>
  <c r="BG243" i="4"/>
  <c r="BE243" i="4"/>
  <c r="T243" i="4"/>
  <c r="R243" i="4"/>
  <c r="P243" i="4"/>
  <c r="BI240" i="4"/>
  <c r="BH240" i="4"/>
  <c r="BG240" i="4"/>
  <c r="BE240" i="4"/>
  <c r="T240" i="4"/>
  <c r="R240" i="4"/>
  <c r="P240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0" i="4"/>
  <c r="BH210" i="4"/>
  <c r="BG210" i="4"/>
  <c r="BE210" i="4"/>
  <c r="T210" i="4"/>
  <c r="R210" i="4"/>
  <c r="P210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3" i="4"/>
  <c r="BH193" i="4"/>
  <c r="BG193" i="4"/>
  <c r="BE193" i="4"/>
  <c r="T193" i="4"/>
  <c r="R193" i="4"/>
  <c r="P193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T176" i="4" s="1"/>
  <c r="R177" i="4"/>
  <c r="R176" i="4" s="1"/>
  <c r="P177" i="4"/>
  <c r="P176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2" i="4"/>
  <c r="BH152" i="4"/>
  <c r="BG152" i="4"/>
  <c r="BE152" i="4"/>
  <c r="T152" i="4"/>
  <c r="R152" i="4"/>
  <c r="P152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4" i="4"/>
  <c r="BH144" i="4"/>
  <c r="BG144" i="4"/>
  <c r="BE144" i="4"/>
  <c r="T144" i="4"/>
  <c r="R144" i="4"/>
  <c r="P144" i="4"/>
  <c r="BI141" i="4"/>
  <c r="BH141" i="4"/>
  <c r="BG141" i="4"/>
  <c r="BE141" i="4"/>
  <c r="T141" i="4"/>
  <c r="R141" i="4"/>
  <c r="P141" i="4"/>
  <c r="J135" i="4"/>
  <c r="F132" i="4"/>
  <c r="E130" i="4"/>
  <c r="J92" i="4"/>
  <c r="F89" i="4"/>
  <c r="E87" i="4"/>
  <c r="J21" i="4"/>
  <c r="E21" i="4"/>
  <c r="J134" i="4" s="1"/>
  <c r="J20" i="4"/>
  <c r="J18" i="4"/>
  <c r="E18" i="4"/>
  <c r="F135" i="4" s="1"/>
  <c r="J17" i="4"/>
  <c r="J15" i="4"/>
  <c r="E15" i="4"/>
  <c r="F134" i="4" s="1"/>
  <c r="J14" i="4"/>
  <c r="J12" i="4"/>
  <c r="J132" i="4" s="1"/>
  <c r="E7" i="4"/>
  <c r="E128" i="4"/>
  <c r="J37" i="3"/>
  <c r="J36" i="3"/>
  <c r="AY96" i="1"/>
  <c r="J35" i="3"/>
  <c r="AX96" i="1"/>
  <c r="BI1297" i="3"/>
  <c r="BH1297" i="3"/>
  <c r="BG1297" i="3"/>
  <c r="BE1297" i="3"/>
  <c r="T1297" i="3"/>
  <c r="R1297" i="3"/>
  <c r="P1297" i="3"/>
  <c r="BI1293" i="3"/>
  <c r="BH1293" i="3"/>
  <c r="BG1293" i="3"/>
  <c r="BE1293" i="3"/>
  <c r="T1293" i="3"/>
  <c r="R1293" i="3"/>
  <c r="P1293" i="3"/>
  <c r="BI1289" i="3"/>
  <c r="BH1289" i="3"/>
  <c r="BG1289" i="3"/>
  <c r="BE1289" i="3"/>
  <c r="T1289" i="3"/>
  <c r="T1288" i="3" s="1"/>
  <c r="T1287" i="3" s="1"/>
  <c r="R1289" i="3"/>
  <c r="R1288" i="3"/>
  <c r="R1287" i="3"/>
  <c r="P1289" i="3"/>
  <c r="P1288" i="3"/>
  <c r="P1287" i="3"/>
  <c r="BI1277" i="3"/>
  <c r="BH1277" i="3"/>
  <c r="BG1277" i="3"/>
  <c r="BE1277" i="3"/>
  <c r="T1277" i="3"/>
  <c r="R1277" i="3"/>
  <c r="P1277" i="3"/>
  <c r="BI1269" i="3"/>
  <c r="BH1269" i="3"/>
  <c r="BG1269" i="3"/>
  <c r="BE1269" i="3"/>
  <c r="T1269" i="3"/>
  <c r="R1269" i="3"/>
  <c r="P1269" i="3"/>
  <c r="BI1268" i="3"/>
  <c r="BH1268" i="3"/>
  <c r="BG1268" i="3"/>
  <c r="BE1268" i="3"/>
  <c r="T1268" i="3"/>
  <c r="R1268" i="3"/>
  <c r="P1268" i="3"/>
  <c r="BI1266" i="3"/>
  <c r="BH1266" i="3"/>
  <c r="BG1266" i="3"/>
  <c r="BE1266" i="3"/>
  <c r="T1266" i="3"/>
  <c r="R1266" i="3"/>
  <c r="P1266" i="3"/>
  <c r="BI1265" i="3"/>
  <c r="BH1265" i="3"/>
  <c r="BG1265" i="3"/>
  <c r="BE1265" i="3"/>
  <c r="T1265" i="3"/>
  <c r="R1265" i="3"/>
  <c r="P1265" i="3"/>
  <c r="BI1263" i="3"/>
  <c r="BH1263" i="3"/>
  <c r="BG1263" i="3"/>
  <c r="BE1263" i="3"/>
  <c r="T1263" i="3"/>
  <c r="R1263" i="3"/>
  <c r="P1263" i="3"/>
  <c r="BI1262" i="3"/>
  <c r="BH1262" i="3"/>
  <c r="BG1262" i="3"/>
  <c r="BE1262" i="3"/>
  <c r="T1262" i="3"/>
  <c r="R1262" i="3"/>
  <c r="P1262" i="3"/>
  <c r="BI1261" i="3"/>
  <c r="BH1261" i="3"/>
  <c r="BG1261" i="3"/>
  <c r="BE1261" i="3"/>
  <c r="T1261" i="3"/>
  <c r="R1261" i="3"/>
  <c r="P1261" i="3"/>
  <c r="BI1260" i="3"/>
  <c r="BH1260" i="3"/>
  <c r="BG1260" i="3"/>
  <c r="BE1260" i="3"/>
  <c r="T1260" i="3"/>
  <c r="R1260" i="3"/>
  <c r="P1260" i="3"/>
  <c r="BI1257" i="3"/>
  <c r="BH1257" i="3"/>
  <c r="BG1257" i="3"/>
  <c r="BE1257" i="3"/>
  <c r="T1257" i="3"/>
  <c r="R1257" i="3"/>
  <c r="P1257" i="3"/>
  <c r="BI1256" i="3"/>
  <c r="BH1256" i="3"/>
  <c r="BG1256" i="3"/>
  <c r="BE1256" i="3"/>
  <c r="T1256" i="3"/>
  <c r="R1256" i="3"/>
  <c r="P1256" i="3"/>
  <c r="BI1255" i="3"/>
  <c r="BH1255" i="3"/>
  <c r="BG1255" i="3"/>
  <c r="BE1255" i="3"/>
  <c r="T1255" i="3"/>
  <c r="R1255" i="3"/>
  <c r="P1255" i="3"/>
  <c r="BI1253" i="3"/>
  <c r="BH1253" i="3"/>
  <c r="BG1253" i="3"/>
  <c r="BE1253" i="3"/>
  <c r="T1253" i="3"/>
  <c r="R1253" i="3"/>
  <c r="P1253" i="3"/>
  <c r="BI1252" i="3"/>
  <c r="BH1252" i="3"/>
  <c r="BG1252" i="3"/>
  <c r="BE1252" i="3"/>
  <c r="T1252" i="3"/>
  <c r="R1252" i="3"/>
  <c r="P1252" i="3"/>
  <c r="BI1251" i="3"/>
  <c r="BH1251" i="3"/>
  <c r="BG1251" i="3"/>
  <c r="BE1251" i="3"/>
  <c r="T1251" i="3"/>
  <c r="R1251" i="3"/>
  <c r="P1251" i="3"/>
  <c r="BI1250" i="3"/>
  <c r="BH1250" i="3"/>
  <c r="BG1250" i="3"/>
  <c r="BE1250" i="3"/>
  <c r="T1250" i="3"/>
  <c r="R1250" i="3"/>
  <c r="P1250" i="3"/>
  <c r="BI1249" i="3"/>
  <c r="BH1249" i="3"/>
  <c r="BG1249" i="3"/>
  <c r="BE1249" i="3"/>
  <c r="T1249" i="3"/>
  <c r="R1249" i="3"/>
  <c r="P1249" i="3"/>
  <c r="BI1248" i="3"/>
  <c r="BH1248" i="3"/>
  <c r="BG1248" i="3"/>
  <c r="BE1248" i="3"/>
  <c r="T1248" i="3"/>
  <c r="R1248" i="3"/>
  <c r="P1248" i="3"/>
  <c r="BI1247" i="3"/>
  <c r="BH1247" i="3"/>
  <c r="BG1247" i="3"/>
  <c r="BE1247" i="3"/>
  <c r="T1247" i="3"/>
  <c r="R1247" i="3"/>
  <c r="P1247" i="3"/>
  <c r="BI1245" i="3"/>
  <c r="BH1245" i="3"/>
  <c r="BG1245" i="3"/>
  <c r="BE1245" i="3"/>
  <c r="T1245" i="3"/>
  <c r="R1245" i="3"/>
  <c r="P1245" i="3"/>
  <c r="BI1244" i="3"/>
  <c r="BH1244" i="3"/>
  <c r="BG1244" i="3"/>
  <c r="BE1244" i="3"/>
  <c r="T1244" i="3"/>
  <c r="R1244" i="3"/>
  <c r="P1244" i="3"/>
  <c r="BI1243" i="3"/>
  <c r="BH1243" i="3"/>
  <c r="BG1243" i="3"/>
  <c r="BE1243" i="3"/>
  <c r="T1243" i="3"/>
  <c r="R1243" i="3"/>
  <c r="P1243" i="3"/>
  <c r="BI1233" i="3"/>
  <c r="BH1233" i="3"/>
  <c r="BG1233" i="3"/>
  <c r="BE1233" i="3"/>
  <c r="T1233" i="3"/>
  <c r="R1233" i="3"/>
  <c r="P1233" i="3"/>
  <c r="BI1232" i="3"/>
  <c r="BH1232" i="3"/>
  <c r="BG1232" i="3"/>
  <c r="BE1232" i="3"/>
  <c r="T1232" i="3"/>
  <c r="R1232" i="3"/>
  <c r="P1232" i="3"/>
  <c r="BI1231" i="3"/>
  <c r="BH1231" i="3"/>
  <c r="BG1231" i="3"/>
  <c r="BE1231" i="3"/>
  <c r="T1231" i="3"/>
  <c r="R1231" i="3"/>
  <c r="P1231" i="3"/>
  <c r="BI1230" i="3"/>
  <c r="BH1230" i="3"/>
  <c r="BG1230" i="3"/>
  <c r="BE1230" i="3"/>
  <c r="T1230" i="3"/>
  <c r="R1230" i="3"/>
  <c r="P1230" i="3"/>
  <c r="BI1229" i="3"/>
  <c r="BH1229" i="3"/>
  <c r="BG1229" i="3"/>
  <c r="BE1229" i="3"/>
  <c r="T1229" i="3"/>
  <c r="R1229" i="3"/>
  <c r="P1229" i="3"/>
  <c r="BI1228" i="3"/>
  <c r="BH1228" i="3"/>
  <c r="BG1228" i="3"/>
  <c r="BE1228" i="3"/>
  <c r="T1228" i="3"/>
  <c r="R1228" i="3"/>
  <c r="P1228" i="3"/>
  <c r="BI1227" i="3"/>
  <c r="BH1227" i="3"/>
  <c r="BG1227" i="3"/>
  <c r="BE1227" i="3"/>
  <c r="T1227" i="3"/>
  <c r="R1227" i="3"/>
  <c r="P1227" i="3"/>
  <c r="BI1224" i="3"/>
  <c r="BH1224" i="3"/>
  <c r="BG1224" i="3"/>
  <c r="BE1224" i="3"/>
  <c r="T1224" i="3"/>
  <c r="R1224" i="3"/>
  <c r="P1224" i="3"/>
  <c r="BI1223" i="3"/>
  <c r="BH1223" i="3"/>
  <c r="BG1223" i="3"/>
  <c r="BE1223" i="3"/>
  <c r="T1223" i="3"/>
  <c r="R1223" i="3"/>
  <c r="P1223" i="3"/>
  <c r="BI1222" i="3"/>
  <c r="BH1222" i="3"/>
  <c r="BG1222" i="3"/>
  <c r="BE1222" i="3"/>
  <c r="T1222" i="3"/>
  <c r="R1222" i="3"/>
  <c r="P1222" i="3"/>
  <c r="BI1221" i="3"/>
  <c r="BH1221" i="3"/>
  <c r="BG1221" i="3"/>
  <c r="BE1221" i="3"/>
  <c r="T1221" i="3"/>
  <c r="R1221" i="3"/>
  <c r="P1221" i="3"/>
  <c r="BI1220" i="3"/>
  <c r="BH1220" i="3"/>
  <c r="BG1220" i="3"/>
  <c r="BE1220" i="3"/>
  <c r="T1220" i="3"/>
  <c r="R1220" i="3"/>
  <c r="P1220" i="3"/>
  <c r="BI1212" i="3"/>
  <c r="BH1212" i="3"/>
  <c r="BG1212" i="3"/>
  <c r="BE1212" i="3"/>
  <c r="T1212" i="3"/>
  <c r="R1212" i="3"/>
  <c r="P1212" i="3"/>
  <c r="BI1211" i="3"/>
  <c r="BH1211" i="3"/>
  <c r="BG1211" i="3"/>
  <c r="BE1211" i="3"/>
  <c r="T1211" i="3"/>
  <c r="R1211" i="3"/>
  <c r="P1211" i="3"/>
  <c r="BI1208" i="3"/>
  <c r="BH1208" i="3"/>
  <c r="BG1208" i="3"/>
  <c r="BE1208" i="3"/>
  <c r="T1208" i="3"/>
  <c r="R1208" i="3"/>
  <c r="P1208" i="3"/>
  <c r="BI1207" i="3"/>
  <c r="BH1207" i="3"/>
  <c r="BG1207" i="3"/>
  <c r="BE1207" i="3"/>
  <c r="T1207" i="3"/>
  <c r="R1207" i="3"/>
  <c r="P1207" i="3"/>
  <c r="BI1204" i="3"/>
  <c r="BH1204" i="3"/>
  <c r="BG1204" i="3"/>
  <c r="BE1204" i="3"/>
  <c r="T1204" i="3"/>
  <c r="R1204" i="3"/>
  <c r="P1204" i="3"/>
  <c r="BI1202" i="3"/>
  <c r="BH1202" i="3"/>
  <c r="BG1202" i="3"/>
  <c r="BE1202" i="3"/>
  <c r="T1202" i="3"/>
  <c r="R1202" i="3"/>
  <c r="P1202" i="3"/>
  <c r="BI1201" i="3"/>
  <c r="BH1201" i="3"/>
  <c r="BG1201" i="3"/>
  <c r="BE1201" i="3"/>
  <c r="T1201" i="3"/>
  <c r="R1201" i="3"/>
  <c r="P1201" i="3"/>
  <c r="BI1198" i="3"/>
  <c r="BH1198" i="3"/>
  <c r="BG1198" i="3"/>
  <c r="BE1198" i="3"/>
  <c r="T1198" i="3"/>
  <c r="R1198" i="3"/>
  <c r="P1198" i="3"/>
  <c r="BI1195" i="3"/>
  <c r="BH1195" i="3"/>
  <c r="BG1195" i="3"/>
  <c r="BE1195" i="3"/>
  <c r="T1195" i="3"/>
  <c r="R1195" i="3"/>
  <c r="P1195" i="3"/>
  <c r="BI1194" i="3"/>
  <c r="BH1194" i="3"/>
  <c r="BG1194" i="3"/>
  <c r="BE1194" i="3"/>
  <c r="T1194" i="3"/>
  <c r="R1194" i="3"/>
  <c r="P1194" i="3"/>
  <c r="BI1191" i="3"/>
  <c r="BH1191" i="3"/>
  <c r="BG1191" i="3"/>
  <c r="BE1191" i="3"/>
  <c r="T1191" i="3"/>
  <c r="R1191" i="3"/>
  <c r="P1191" i="3"/>
  <c r="BI1185" i="3"/>
  <c r="BH1185" i="3"/>
  <c r="BG1185" i="3"/>
  <c r="BE1185" i="3"/>
  <c r="T1185" i="3"/>
  <c r="R1185" i="3"/>
  <c r="P1185" i="3"/>
  <c r="BI1182" i="3"/>
  <c r="BH1182" i="3"/>
  <c r="BG1182" i="3"/>
  <c r="BE1182" i="3"/>
  <c r="T1182" i="3"/>
  <c r="R1182" i="3"/>
  <c r="P1182" i="3"/>
  <c r="BI1180" i="3"/>
  <c r="BH1180" i="3"/>
  <c r="BG1180" i="3"/>
  <c r="BE1180" i="3"/>
  <c r="T1180" i="3"/>
  <c r="R1180" i="3"/>
  <c r="P1180" i="3"/>
  <c r="BI1173" i="3"/>
  <c r="BH1173" i="3"/>
  <c r="BG1173" i="3"/>
  <c r="BE1173" i="3"/>
  <c r="T1173" i="3"/>
  <c r="R1173" i="3"/>
  <c r="P1173" i="3"/>
  <c r="BI1171" i="3"/>
  <c r="BH1171" i="3"/>
  <c r="BG1171" i="3"/>
  <c r="BE1171" i="3"/>
  <c r="T1171" i="3"/>
  <c r="R1171" i="3"/>
  <c r="P1171" i="3"/>
  <c r="BI1169" i="3"/>
  <c r="BH1169" i="3"/>
  <c r="BG1169" i="3"/>
  <c r="BE1169" i="3"/>
  <c r="T1169" i="3"/>
  <c r="R1169" i="3"/>
  <c r="P1169" i="3"/>
  <c r="BI1168" i="3"/>
  <c r="BH1168" i="3"/>
  <c r="BG1168" i="3"/>
  <c r="BE1168" i="3"/>
  <c r="T1168" i="3"/>
  <c r="R1168" i="3"/>
  <c r="P1168" i="3"/>
  <c r="BI1166" i="3"/>
  <c r="BH1166" i="3"/>
  <c r="BG1166" i="3"/>
  <c r="BE1166" i="3"/>
  <c r="T1166" i="3"/>
  <c r="R1166" i="3"/>
  <c r="P1166" i="3"/>
  <c r="BI1164" i="3"/>
  <c r="BH1164" i="3"/>
  <c r="BG1164" i="3"/>
  <c r="BE1164" i="3"/>
  <c r="T1164" i="3"/>
  <c r="R1164" i="3"/>
  <c r="P1164" i="3"/>
  <c r="BI1163" i="3"/>
  <c r="BH1163" i="3"/>
  <c r="BG1163" i="3"/>
  <c r="BE1163" i="3"/>
  <c r="T1163" i="3"/>
  <c r="R1163" i="3"/>
  <c r="P1163" i="3"/>
  <c r="BI1161" i="3"/>
  <c r="BH1161" i="3"/>
  <c r="BG1161" i="3"/>
  <c r="BE1161" i="3"/>
  <c r="T1161" i="3"/>
  <c r="R1161" i="3"/>
  <c r="P1161" i="3"/>
  <c r="BI1155" i="3"/>
  <c r="BH1155" i="3"/>
  <c r="BG1155" i="3"/>
  <c r="BE1155" i="3"/>
  <c r="T1155" i="3"/>
  <c r="R1155" i="3"/>
  <c r="P1155" i="3"/>
  <c r="BI1153" i="3"/>
  <c r="BH1153" i="3"/>
  <c r="BG1153" i="3"/>
  <c r="BE1153" i="3"/>
  <c r="T1153" i="3"/>
  <c r="R1153" i="3"/>
  <c r="P1153" i="3"/>
  <c r="BI1146" i="3"/>
  <c r="BH1146" i="3"/>
  <c r="BG1146" i="3"/>
  <c r="BE1146" i="3"/>
  <c r="T1146" i="3"/>
  <c r="R1146" i="3"/>
  <c r="P1146" i="3"/>
  <c r="BI1143" i="3"/>
  <c r="BH1143" i="3"/>
  <c r="BG1143" i="3"/>
  <c r="BE1143" i="3"/>
  <c r="T1143" i="3"/>
  <c r="R1143" i="3"/>
  <c r="P1143" i="3"/>
  <c r="BI1142" i="3"/>
  <c r="BH1142" i="3"/>
  <c r="BG1142" i="3"/>
  <c r="BE1142" i="3"/>
  <c r="T1142" i="3"/>
  <c r="R1142" i="3"/>
  <c r="P1142" i="3"/>
  <c r="BI1141" i="3"/>
  <c r="BH1141" i="3"/>
  <c r="BG1141" i="3"/>
  <c r="BE1141" i="3"/>
  <c r="T1141" i="3"/>
  <c r="R1141" i="3"/>
  <c r="P1141" i="3"/>
  <c r="BI1139" i="3"/>
  <c r="BH1139" i="3"/>
  <c r="BG1139" i="3"/>
  <c r="BE1139" i="3"/>
  <c r="T1139" i="3"/>
  <c r="R1139" i="3"/>
  <c r="P1139" i="3"/>
  <c r="BI1138" i="3"/>
  <c r="BH1138" i="3"/>
  <c r="BG1138" i="3"/>
  <c r="BE1138" i="3"/>
  <c r="T1138" i="3"/>
  <c r="R1138" i="3"/>
  <c r="P1138" i="3"/>
  <c r="BI1131" i="3"/>
  <c r="BH1131" i="3"/>
  <c r="BG1131" i="3"/>
  <c r="BE1131" i="3"/>
  <c r="T1131" i="3"/>
  <c r="R1131" i="3"/>
  <c r="P1131" i="3"/>
  <c r="BI1129" i="3"/>
  <c r="BH1129" i="3"/>
  <c r="BG1129" i="3"/>
  <c r="BE1129" i="3"/>
  <c r="T1129" i="3"/>
  <c r="R1129" i="3"/>
  <c r="P1129" i="3"/>
  <c r="BI1123" i="3"/>
  <c r="BH1123" i="3"/>
  <c r="BG1123" i="3"/>
  <c r="BE1123" i="3"/>
  <c r="T1123" i="3"/>
  <c r="R1123" i="3"/>
  <c r="P1123" i="3"/>
  <c r="BI1122" i="3"/>
  <c r="BH1122" i="3"/>
  <c r="BG1122" i="3"/>
  <c r="BE1122" i="3"/>
  <c r="T1122" i="3"/>
  <c r="R1122" i="3"/>
  <c r="P1122" i="3"/>
  <c r="BI1118" i="3"/>
  <c r="BH1118" i="3"/>
  <c r="BG1118" i="3"/>
  <c r="BE1118" i="3"/>
  <c r="T1118" i="3"/>
  <c r="R1118" i="3"/>
  <c r="P1118" i="3"/>
  <c r="BI1108" i="3"/>
  <c r="BH1108" i="3"/>
  <c r="BG1108" i="3"/>
  <c r="BE1108" i="3"/>
  <c r="T1108" i="3"/>
  <c r="R1108" i="3"/>
  <c r="P1108" i="3"/>
  <c r="BI1100" i="3"/>
  <c r="BH1100" i="3"/>
  <c r="BG1100" i="3"/>
  <c r="BE1100" i="3"/>
  <c r="T1100" i="3"/>
  <c r="R1100" i="3"/>
  <c r="P1100" i="3"/>
  <c r="BI1099" i="3"/>
  <c r="BH1099" i="3"/>
  <c r="BG1099" i="3"/>
  <c r="BE1099" i="3"/>
  <c r="T1099" i="3"/>
  <c r="R1099" i="3"/>
  <c r="P1099" i="3"/>
  <c r="BI1098" i="3"/>
  <c r="BH1098" i="3"/>
  <c r="BG1098" i="3"/>
  <c r="BE1098" i="3"/>
  <c r="T1098" i="3"/>
  <c r="R1098" i="3"/>
  <c r="P1098" i="3"/>
  <c r="BI1097" i="3"/>
  <c r="BH1097" i="3"/>
  <c r="BG1097" i="3"/>
  <c r="BE1097" i="3"/>
  <c r="T1097" i="3"/>
  <c r="R1097" i="3"/>
  <c r="P1097" i="3"/>
  <c r="BI1096" i="3"/>
  <c r="BH1096" i="3"/>
  <c r="BG1096" i="3"/>
  <c r="BE1096" i="3"/>
  <c r="T1096" i="3"/>
  <c r="R1096" i="3"/>
  <c r="P1096" i="3"/>
  <c r="BI1086" i="3"/>
  <c r="BH1086" i="3"/>
  <c r="BG1086" i="3"/>
  <c r="BE1086" i="3"/>
  <c r="T1086" i="3"/>
  <c r="R1086" i="3"/>
  <c r="P1086" i="3"/>
  <c r="BI1084" i="3"/>
  <c r="BH1084" i="3"/>
  <c r="BG1084" i="3"/>
  <c r="BE1084" i="3"/>
  <c r="T1084" i="3"/>
  <c r="R1084" i="3"/>
  <c r="P1084" i="3"/>
  <c r="BI1083" i="3"/>
  <c r="BH1083" i="3"/>
  <c r="BG1083" i="3"/>
  <c r="BE1083" i="3"/>
  <c r="T1083" i="3"/>
  <c r="R1083" i="3"/>
  <c r="P1083" i="3"/>
  <c r="BI1082" i="3"/>
  <c r="BH1082" i="3"/>
  <c r="BG1082" i="3"/>
  <c r="BE1082" i="3"/>
  <c r="T1082" i="3"/>
  <c r="R1082" i="3"/>
  <c r="P1082" i="3"/>
  <c r="BI1081" i="3"/>
  <c r="BH1081" i="3"/>
  <c r="BG1081" i="3"/>
  <c r="BE1081" i="3"/>
  <c r="T1081" i="3"/>
  <c r="R1081" i="3"/>
  <c r="P1081" i="3"/>
  <c r="BI1080" i="3"/>
  <c r="BH1080" i="3"/>
  <c r="BG1080" i="3"/>
  <c r="BE1080" i="3"/>
  <c r="T1080" i="3"/>
  <c r="R1080" i="3"/>
  <c r="P1080" i="3"/>
  <c r="BI1079" i="3"/>
  <c r="BH1079" i="3"/>
  <c r="BG1079" i="3"/>
  <c r="BE1079" i="3"/>
  <c r="T1079" i="3"/>
  <c r="R1079" i="3"/>
  <c r="P1079" i="3"/>
  <c r="BI1078" i="3"/>
  <c r="BH1078" i="3"/>
  <c r="BG1078" i="3"/>
  <c r="BE1078" i="3"/>
  <c r="T1078" i="3"/>
  <c r="R1078" i="3"/>
  <c r="P1078" i="3"/>
  <c r="BI1077" i="3"/>
  <c r="BH1077" i="3"/>
  <c r="BG1077" i="3"/>
  <c r="BE1077" i="3"/>
  <c r="T1077" i="3"/>
  <c r="R1077" i="3"/>
  <c r="P1077" i="3"/>
  <c r="BI1076" i="3"/>
  <c r="BH1076" i="3"/>
  <c r="BG1076" i="3"/>
  <c r="BE1076" i="3"/>
  <c r="T1076" i="3"/>
  <c r="R1076" i="3"/>
  <c r="P1076" i="3"/>
  <c r="BI1075" i="3"/>
  <c r="BH1075" i="3"/>
  <c r="BG1075" i="3"/>
  <c r="BE1075" i="3"/>
  <c r="T1075" i="3"/>
  <c r="R1075" i="3"/>
  <c r="P1075" i="3"/>
  <c r="BI1065" i="3"/>
  <c r="BH1065" i="3"/>
  <c r="BG1065" i="3"/>
  <c r="BE1065" i="3"/>
  <c r="T1065" i="3"/>
  <c r="R1065" i="3"/>
  <c r="P1065" i="3"/>
  <c r="BI1063" i="3"/>
  <c r="BH1063" i="3"/>
  <c r="BG1063" i="3"/>
  <c r="BE1063" i="3"/>
  <c r="T1063" i="3"/>
  <c r="R1063" i="3"/>
  <c r="P1063" i="3"/>
  <c r="BI1053" i="3"/>
  <c r="BH1053" i="3"/>
  <c r="BG1053" i="3"/>
  <c r="BE1053" i="3"/>
  <c r="T1053" i="3"/>
  <c r="R1053" i="3"/>
  <c r="P1053" i="3"/>
  <c r="BI1042" i="3"/>
  <c r="BH1042" i="3"/>
  <c r="BG1042" i="3"/>
  <c r="BE1042" i="3"/>
  <c r="T1042" i="3"/>
  <c r="R1042" i="3"/>
  <c r="P1042" i="3"/>
  <c r="BI1035" i="3"/>
  <c r="BH1035" i="3"/>
  <c r="BG1035" i="3"/>
  <c r="BE1035" i="3"/>
  <c r="T1035" i="3"/>
  <c r="R1035" i="3"/>
  <c r="P1035" i="3"/>
  <c r="BI1033" i="3"/>
  <c r="BH1033" i="3"/>
  <c r="BG1033" i="3"/>
  <c r="BE1033" i="3"/>
  <c r="T1033" i="3"/>
  <c r="R1033" i="3"/>
  <c r="P1033" i="3"/>
  <c r="BI1023" i="3"/>
  <c r="BH1023" i="3"/>
  <c r="BG1023" i="3"/>
  <c r="BE1023" i="3"/>
  <c r="T1023" i="3"/>
  <c r="R1023" i="3"/>
  <c r="P1023" i="3"/>
  <c r="BI1021" i="3"/>
  <c r="BH1021" i="3"/>
  <c r="BG1021" i="3"/>
  <c r="BE1021" i="3"/>
  <c r="T1021" i="3"/>
  <c r="R1021" i="3"/>
  <c r="P1021" i="3"/>
  <c r="BI1020" i="3"/>
  <c r="BH1020" i="3"/>
  <c r="BG1020" i="3"/>
  <c r="BE1020" i="3"/>
  <c r="T1020" i="3"/>
  <c r="R1020" i="3"/>
  <c r="P1020" i="3"/>
  <c r="BI1019" i="3"/>
  <c r="BH1019" i="3"/>
  <c r="BG1019" i="3"/>
  <c r="BE1019" i="3"/>
  <c r="T1019" i="3"/>
  <c r="R1019" i="3"/>
  <c r="P1019" i="3"/>
  <c r="BI1016" i="3"/>
  <c r="BH1016" i="3"/>
  <c r="BG1016" i="3"/>
  <c r="BE1016" i="3"/>
  <c r="T1016" i="3"/>
  <c r="R1016" i="3"/>
  <c r="P1016" i="3"/>
  <c r="BI1015" i="3"/>
  <c r="BH1015" i="3"/>
  <c r="BG1015" i="3"/>
  <c r="BE1015" i="3"/>
  <c r="T1015" i="3"/>
  <c r="R1015" i="3"/>
  <c r="P1015" i="3"/>
  <c r="BI1008" i="3"/>
  <c r="BH1008" i="3"/>
  <c r="BG1008" i="3"/>
  <c r="BE1008" i="3"/>
  <c r="T1008" i="3"/>
  <c r="R1008" i="3"/>
  <c r="P1008" i="3"/>
  <c r="BI1007" i="3"/>
  <c r="BH1007" i="3"/>
  <c r="BG1007" i="3"/>
  <c r="BE1007" i="3"/>
  <c r="T1007" i="3"/>
  <c r="R1007" i="3"/>
  <c r="P1007" i="3"/>
  <c r="BI1003" i="3"/>
  <c r="BH1003" i="3"/>
  <c r="BG1003" i="3"/>
  <c r="BE1003" i="3"/>
  <c r="T1003" i="3"/>
  <c r="R1003" i="3"/>
  <c r="P1003" i="3"/>
  <c r="BI1000" i="3"/>
  <c r="BH1000" i="3"/>
  <c r="BG1000" i="3"/>
  <c r="BE1000" i="3"/>
  <c r="T1000" i="3"/>
  <c r="R1000" i="3"/>
  <c r="P1000" i="3"/>
  <c r="BI994" i="3"/>
  <c r="BH994" i="3"/>
  <c r="BG994" i="3"/>
  <c r="BE994" i="3"/>
  <c r="T994" i="3"/>
  <c r="R994" i="3"/>
  <c r="P994" i="3"/>
  <c r="BI984" i="3"/>
  <c r="BH984" i="3"/>
  <c r="BG984" i="3"/>
  <c r="BE984" i="3"/>
  <c r="T984" i="3"/>
  <c r="R984" i="3"/>
  <c r="P984" i="3"/>
  <c r="BI983" i="3"/>
  <c r="BH983" i="3"/>
  <c r="BG983" i="3"/>
  <c r="BE983" i="3"/>
  <c r="T983" i="3"/>
  <c r="R983" i="3"/>
  <c r="P983" i="3"/>
  <c r="BI982" i="3"/>
  <c r="BH982" i="3"/>
  <c r="BG982" i="3"/>
  <c r="BE982" i="3"/>
  <c r="T982" i="3"/>
  <c r="R982" i="3"/>
  <c r="P982" i="3"/>
  <c r="BI981" i="3"/>
  <c r="BH981" i="3"/>
  <c r="BG981" i="3"/>
  <c r="BE981" i="3"/>
  <c r="T981" i="3"/>
  <c r="R981" i="3"/>
  <c r="P981" i="3"/>
  <c r="BI979" i="3"/>
  <c r="BH979" i="3"/>
  <c r="BG979" i="3"/>
  <c r="BE979" i="3"/>
  <c r="T979" i="3"/>
  <c r="R979" i="3"/>
  <c r="P979" i="3"/>
  <c r="BI978" i="3"/>
  <c r="BH978" i="3"/>
  <c r="BG978" i="3"/>
  <c r="BE978" i="3"/>
  <c r="T978" i="3"/>
  <c r="R978" i="3"/>
  <c r="P978" i="3"/>
  <c r="BI975" i="3"/>
  <c r="BH975" i="3"/>
  <c r="BG975" i="3"/>
  <c r="BE975" i="3"/>
  <c r="T975" i="3"/>
  <c r="R975" i="3"/>
  <c r="P975" i="3"/>
  <c r="BI974" i="3"/>
  <c r="BH974" i="3"/>
  <c r="BG974" i="3"/>
  <c r="BE974" i="3"/>
  <c r="T974" i="3"/>
  <c r="R974" i="3"/>
  <c r="P974" i="3"/>
  <c r="BI971" i="3"/>
  <c r="BH971" i="3"/>
  <c r="BG971" i="3"/>
  <c r="BE971" i="3"/>
  <c r="T971" i="3"/>
  <c r="R971" i="3"/>
  <c r="P971" i="3"/>
  <c r="BI970" i="3"/>
  <c r="BH970" i="3"/>
  <c r="BG970" i="3"/>
  <c r="BE970" i="3"/>
  <c r="T970" i="3"/>
  <c r="R970" i="3"/>
  <c r="P970" i="3"/>
  <c r="BI967" i="3"/>
  <c r="BH967" i="3"/>
  <c r="BG967" i="3"/>
  <c r="BE967" i="3"/>
  <c r="T967" i="3"/>
  <c r="R967" i="3"/>
  <c r="P967" i="3"/>
  <c r="BI965" i="3"/>
  <c r="BH965" i="3"/>
  <c r="BG965" i="3"/>
  <c r="BE965" i="3"/>
  <c r="T965" i="3"/>
  <c r="R965" i="3"/>
  <c r="P965" i="3"/>
  <c r="BI964" i="3"/>
  <c r="BH964" i="3"/>
  <c r="BG964" i="3"/>
  <c r="BE964" i="3"/>
  <c r="T964" i="3"/>
  <c r="R964" i="3"/>
  <c r="P964" i="3"/>
  <c r="BI963" i="3"/>
  <c r="BH963" i="3"/>
  <c r="BG963" i="3"/>
  <c r="BE963" i="3"/>
  <c r="T963" i="3"/>
  <c r="R963" i="3"/>
  <c r="P963" i="3"/>
  <c r="BI962" i="3"/>
  <c r="BH962" i="3"/>
  <c r="BG962" i="3"/>
  <c r="BE962" i="3"/>
  <c r="T962" i="3"/>
  <c r="R962" i="3"/>
  <c r="P962" i="3"/>
  <c r="BI961" i="3"/>
  <c r="BH961" i="3"/>
  <c r="BG961" i="3"/>
  <c r="BE961" i="3"/>
  <c r="T961" i="3"/>
  <c r="R961" i="3"/>
  <c r="P961" i="3"/>
  <c r="BI960" i="3"/>
  <c r="BH960" i="3"/>
  <c r="BG960" i="3"/>
  <c r="BE960" i="3"/>
  <c r="T960" i="3"/>
  <c r="R960" i="3"/>
  <c r="P960" i="3"/>
  <c r="BI954" i="3"/>
  <c r="BH954" i="3"/>
  <c r="BG954" i="3"/>
  <c r="BE954" i="3"/>
  <c r="T954" i="3"/>
  <c r="R954" i="3"/>
  <c r="P954" i="3"/>
  <c r="BI952" i="3"/>
  <c r="BH952" i="3"/>
  <c r="BG952" i="3"/>
  <c r="BE952" i="3"/>
  <c r="T952" i="3"/>
  <c r="R952" i="3"/>
  <c r="P952" i="3"/>
  <c r="BI951" i="3"/>
  <c r="BH951" i="3"/>
  <c r="BG951" i="3"/>
  <c r="BE951" i="3"/>
  <c r="T951" i="3"/>
  <c r="R951" i="3"/>
  <c r="P951" i="3"/>
  <c r="BI950" i="3"/>
  <c r="BH950" i="3"/>
  <c r="BG950" i="3"/>
  <c r="BE950" i="3"/>
  <c r="T950" i="3"/>
  <c r="R950" i="3"/>
  <c r="P950" i="3"/>
  <c r="BI949" i="3"/>
  <c r="BH949" i="3"/>
  <c r="BG949" i="3"/>
  <c r="BE949" i="3"/>
  <c r="T949" i="3"/>
  <c r="R949" i="3"/>
  <c r="P949" i="3"/>
  <c r="BI948" i="3"/>
  <c r="BH948" i="3"/>
  <c r="BG948" i="3"/>
  <c r="BE948" i="3"/>
  <c r="T948" i="3"/>
  <c r="R948" i="3"/>
  <c r="P948" i="3"/>
  <c r="BI947" i="3"/>
  <c r="BH947" i="3"/>
  <c r="BG947" i="3"/>
  <c r="BE947" i="3"/>
  <c r="T947" i="3"/>
  <c r="R947" i="3"/>
  <c r="P947" i="3"/>
  <c r="BI946" i="3"/>
  <c r="BH946" i="3"/>
  <c r="BG946" i="3"/>
  <c r="BE946" i="3"/>
  <c r="T946" i="3"/>
  <c r="R946" i="3"/>
  <c r="P946" i="3"/>
  <c r="BI945" i="3"/>
  <c r="BH945" i="3"/>
  <c r="BG945" i="3"/>
  <c r="BE945" i="3"/>
  <c r="T945" i="3"/>
  <c r="R945" i="3"/>
  <c r="P945" i="3"/>
  <c r="BI944" i="3"/>
  <c r="BH944" i="3"/>
  <c r="BG944" i="3"/>
  <c r="BE944" i="3"/>
  <c r="T944" i="3"/>
  <c r="R944" i="3"/>
  <c r="P944" i="3"/>
  <c r="BI938" i="3"/>
  <c r="BH938" i="3"/>
  <c r="BG938" i="3"/>
  <c r="BE938" i="3"/>
  <c r="T938" i="3"/>
  <c r="R938" i="3"/>
  <c r="P938" i="3"/>
  <c r="BI935" i="3"/>
  <c r="BH935" i="3"/>
  <c r="BG935" i="3"/>
  <c r="BE935" i="3"/>
  <c r="T935" i="3"/>
  <c r="R935" i="3"/>
  <c r="P935" i="3"/>
  <c r="BI932" i="3"/>
  <c r="BH932" i="3"/>
  <c r="BG932" i="3"/>
  <c r="BE932" i="3"/>
  <c r="T932" i="3"/>
  <c r="R932" i="3"/>
  <c r="P932" i="3"/>
  <c r="BI929" i="3"/>
  <c r="BH929" i="3"/>
  <c r="BG929" i="3"/>
  <c r="BE929" i="3"/>
  <c r="T929" i="3"/>
  <c r="R929" i="3"/>
  <c r="P929" i="3"/>
  <c r="BI923" i="3"/>
  <c r="BH923" i="3"/>
  <c r="BG923" i="3"/>
  <c r="BE923" i="3"/>
  <c r="T923" i="3"/>
  <c r="R923" i="3"/>
  <c r="P923" i="3"/>
  <c r="BI921" i="3"/>
  <c r="BH921" i="3"/>
  <c r="BG921" i="3"/>
  <c r="BE921" i="3"/>
  <c r="T921" i="3"/>
  <c r="R921" i="3"/>
  <c r="P921" i="3"/>
  <c r="BI920" i="3"/>
  <c r="BH920" i="3"/>
  <c r="BG920" i="3"/>
  <c r="BE920" i="3"/>
  <c r="T920" i="3"/>
  <c r="R920" i="3"/>
  <c r="P920" i="3"/>
  <c r="BI919" i="3"/>
  <c r="BH919" i="3"/>
  <c r="BG919" i="3"/>
  <c r="BE919" i="3"/>
  <c r="T919" i="3"/>
  <c r="R919" i="3"/>
  <c r="P919" i="3"/>
  <c r="BI916" i="3"/>
  <c r="BH916" i="3"/>
  <c r="BG916" i="3"/>
  <c r="BE916" i="3"/>
  <c r="T916" i="3"/>
  <c r="R916" i="3"/>
  <c r="P916" i="3"/>
  <c r="BI908" i="3"/>
  <c r="BH908" i="3"/>
  <c r="BG908" i="3"/>
  <c r="BE908" i="3"/>
  <c r="T908" i="3"/>
  <c r="R908" i="3"/>
  <c r="P908" i="3"/>
  <c r="BI905" i="3"/>
  <c r="BH905" i="3"/>
  <c r="BG905" i="3"/>
  <c r="BE905" i="3"/>
  <c r="T905" i="3"/>
  <c r="R905" i="3"/>
  <c r="P905" i="3"/>
  <c r="BI903" i="3"/>
  <c r="BH903" i="3"/>
  <c r="BG903" i="3"/>
  <c r="BE903" i="3"/>
  <c r="T903" i="3"/>
  <c r="R903" i="3"/>
  <c r="P903" i="3"/>
  <c r="BI900" i="3"/>
  <c r="BH900" i="3"/>
  <c r="BG900" i="3"/>
  <c r="BE900" i="3"/>
  <c r="T900" i="3"/>
  <c r="R900" i="3"/>
  <c r="P900" i="3"/>
  <c r="BI897" i="3"/>
  <c r="BH897" i="3"/>
  <c r="BG897" i="3"/>
  <c r="BE897" i="3"/>
  <c r="T897" i="3"/>
  <c r="R897" i="3"/>
  <c r="P897" i="3"/>
  <c r="BI894" i="3"/>
  <c r="BH894" i="3"/>
  <c r="BG894" i="3"/>
  <c r="BE894" i="3"/>
  <c r="T894" i="3"/>
  <c r="R894" i="3"/>
  <c r="P894" i="3"/>
  <c r="BI892" i="3"/>
  <c r="BH892" i="3"/>
  <c r="BG892" i="3"/>
  <c r="BE892" i="3"/>
  <c r="T892" i="3"/>
  <c r="R892" i="3"/>
  <c r="P892" i="3"/>
  <c r="BI891" i="3"/>
  <c r="BH891" i="3"/>
  <c r="BG891" i="3"/>
  <c r="BE891" i="3"/>
  <c r="T891" i="3"/>
  <c r="R891" i="3"/>
  <c r="P891" i="3"/>
  <c r="BI890" i="3"/>
  <c r="BH890" i="3"/>
  <c r="BG890" i="3"/>
  <c r="BE890" i="3"/>
  <c r="T890" i="3"/>
  <c r="R890" i="3"/>
  <c r="P890" i="3"/>
  <c r="BI889" i="3"/>
  <c r="BH889" i="3"/>
  <c r="BG889" i="3"/>
  <c r="BE889" i="3"/>
  <c r="T889" i="3"/>
  <c r="R889" i="3"/>
  <c r="P889" i="3"/>
  <c r="BI883" i="3"/>
  <c r="BH883" i="3"/>
  <c r="BG883" i="3"/>
  <c r="BE883" i="3"/>
  <c r="T883" i="3"/>
  <c r="R883" i="3"/>
  <c r="P883" i="3"/>
  <c r="BI882" i="3"/>
  <c r="BH882" i="3"/>
  <c r="BG882" i="3"/>
  <c r="BE882" i="3"/>
  <c r="T882" i="3"/>
  <c r="R882" i="3"/>
  <c r="P882" i="3"/>
  <c r="BI879" i="3"/>
  <c r="BH879" i="3"/>
  <c r="BG879" i="3"/>
  <c r="BE879" i="3"/>
  <c r="T879" i="3"/>
  <c r="R879" i="3"/>
  <c r="P879" i="3"/>
  <c r="BI877" i="3"/>
  <c r="BH877" i="3"/>
  <c r="BG877" i="3"/>
  <c r="BE877" i="3"/>
  <c r="T877" i="3"/>
  <c r="R877" i="3"/>
  <c r="P877" i="3"/>
  <c r="BI876" i="3"/>
  <c r="BH876" i="3"/>
  <c r="BG876" i="3"/>
  <c r="BE876" i="3"/>
  <c r="T876" i="3"/>
  <c r="R876" i="3"/>
  <c r="P876" i="3"/>
  <c r="BI875" i="3"/>
  <c r="BH875" i="3"/>
  <c r="BG875" i="3"/>
  <c r="BE875" i="3"/>
  <c r="T875" i="3"/>
  <c r="R875" i="3"/>
  <c r="P875" i="3"/>
  <c r="BI874" i="3"/>
  <c r="BH874" i="3"/>
  <c r="BG874" i="3"/>
  <c r="BE874" i="3"/>
  <c r="T874" i="3"/>
  <c r="R874" i="3"/>
  <c r="P874" i="3"/>
  <c r="BI871" i="3"/>
  <c r="BH871" i="3"/>
  <c r="BG871" i="3"/>
  <c r="BE871" i="3"/>
  <c r="T871" i="3"/>
  <c r="R871" i="3"/>
  <c r="P871" i="3"/>
  <c r="BI870" i="3"/>
  <c r="BH870" i="3"/>
  <c r="BG870" i="3"/>
  <c r="BE870" i="3"/>
  <c r="T870" i="3"/>
  <c r="R870" i="3"/>
  <c r="P870" i="3"/>
  <c r="BI869" i="3"/>
  <c r="BH869" i="3"/>
  <c r="BG869" i="3"/>
  <c r="BE869" i="3"/>
  <c r="T869" i="3"/>
  <c r="R869" i="3"/>
  <c r="P869" i="3"/>
  <c r="BI868" i="3"/>
  <c r="BH868" i="3"/>
  <c r="BG868" i="3"/>
  <c r="BE868" i="3"/>
  <c r="T868" i="3"/>
  <c r="R868" i="3"/>
  <c r="P868" i="3"/>
  <c r="BI866" i="3"/>
  <c r="BH866" i="3"/>
  <c r="BG866" i="3"/>
  <c r="BE866" i="3"/>
  <c r="T866" i="3"/>
  <c r="R866" i="3"/>
  <c r="P866" i="3"/>
  <c r="BI865" i="3"/>
  <c r="BH865" i="3"/>
  <c r="BG865" i="3"/>
  <c r="BE865" i="3"/>
  <c r="T865" i="3"/>
  <c r="R865" i="3"/>
  <c r="P865" i="3"/>
  <c r="BI864" i="3"/>
  <c r="BH864" i="3"/>
  <c r="BG864" i="3"/>
  <c r="BE864" i="3"/>
  <c r="T864" i="3"/>
  <c r="R864" i="3"/>
  <c r="P864" i="3"/>
  <c r="BI863" i="3"/>
  <c r="BH863" i="3"/>
  <c r="BG863" i="3"/>
  <c r="BE863" i="3"/>
  <c r="T863" i="3"/>
  <c r="R863" i="3"/>
  <c r="P863" i="3"/>
  <c r="BI862" i="3"/>
  <c r="BH862" i="3"/>
  <c r="BG862" i="3"/>
  <c r="BE862" i="3"/>
  <c r="T862" i="3"/>
  <c r="R862" i="3"/>
  <c r="P862" i="3"/>
  <c r="BI861" i="3"/>
  <c r="BH861" i="3"/>
  <c r="BG861" i="3"/>
  <c r="BE861" i="3"/>
  <c r="T861" i="3"/>
  <c r="R861" i="3"/>
  <c r="P861" i="3"/>
  <c r="BI860" i="3"/>
  <c r="BH860" i="3"/>
  <c r="BG860" i="3"/>
  <c r="BE860" i="3"/>
  <c r="T860" i="3"/>
  <c r="R860" i="3"/>
  <c r="P860" i="3"/>
  <c r="BI858" i="3"/>
  <c r="BH858" i="3"/>
  <c r="BG858" i="3"/>
  <c r="BE858" i="3"/>
  <c r="T858" i="3"/>
  <c r="R858" i="3"/>
  <c r="P858" i="3"/>
  <c r="BI857" i="3"/>
  <c r="BH857" i="3"/>
  <c r="BG857" i="3"/>
  <c r="BE857" i="3"/>
  <c r="T857" i="3"/>
  <c r="R857" i="3"/>
  <c r="P857" i="3"/>
  <c r="BI856" i="3"/>
  <c r="BH856" i="3"/>
  <c r="BG856" i="3"/>
  <c r="BE856" i="3"/>
  <c r="T856" i="3"/>
  <c r="R856" i="3"/>
  <c r="P856" i="3"/>
  <c r="BI855" i="3"/>
  <c r="BH855" i="3"/>
  <c r="BG855" i="3"/>
  <c r="BE855" i="3"/>
  <c r="T855" i="3"/>
  <c r="R855" i="3"/>
  <c r="P855" i="3"/>
  <c r="BI854" i="3"/>
  <c r="BH854" i="3"/>
  <c r="BG854" i="3"/>
  <c r="BE854" i="3"/>
  <c r="T854" i="3"/>
  <c r="R854" i="3"/>
  <c r="P854" i="3"/>
  <c r="BI853" i="3"/>
  <c r="BH853" i="3"/>
  <c r="BG853" i="3"/>
  <c r="BE853" i="3"/>
  <c r="T853" i="3"/>
  <c r="R853" i="3"/>
  <c r="P853" i="3"/>
  <c r="BI852" i="3"/>
  <c r="BH852" i="3"/>
  <c r="BG852" i="3"/>
  <c r="BE852" i="3"/>
  <c r="T852" i="3"/>
  <c r="R852" i="3"/>
  <c r="P852" i="3"/>
  <c r="BI851" i="3"/>
  <c r="BH851" i="3"/>
  <c r="BG851" i="3"/>
  <c r="BE851" i="3"/>
  <c r="T851" i="3"/>
  <c r="R851" i="3"/>
  <c r="P851" i="3"/>
  <c r="BI841" i="3"/>
  <c r="BH841" i="3"/>
  <c r="BG841" i="3"/>
  <c r="BE841" i="3"/>
  <c r="T841" i="3"/>
  <c r="R841" i="3"/>
  <c r="P841" i="3"/>
  <c r="BI840" i="3"/>
  <c r="BH840" i="3"/>
  <c r="BG840" i="3"/>
  <c r="BE840" i="3"/>
  <c r="T840" i="3"/>
  <c r="R840" i="3"/>
  <c r="P840" i="3"/>
  <c r="BI837" i="3"/>
  <c r="BH837" i="3"/>
  <c r="BG837" i="3"/>
  <c r="BE837" i="3"/>
  <c r="T837" i="3"/>
  <c r="R837" i="3"/>
  <c r="P837" i="3"/>
  <c r="BI836" i="3"/>
  <c r="BH836" i="3"/>
  <c r="BG836" i="3"/>
  <c r="BE836" i="3"/>
  <c r="T836" i="3"/>
  <c r="R836" i="3"/>
  <c r="P836" i="3"/>
  <c r="BI835" i="3"/>
  <c r="BH835" i="3"/>
  <c r="BG835" i="3"/>
  <c r="BE835" i="3"/>
  <c r="T835" i="3"/>
  <c r="R835" i="3"/>
  <c r="P835" i="3"/>
  <c r="BI834" i="3"/>
  <c r="BH834" i="3"/>
  <c r="BG834" i="3"/>
  <c r="BE834" i="3"/>
  <c r="T834" i="3"/>
  <c r="R834" i="3"/>
  <c r="P834" i="3"/>
  <c r="BI833" i="3"/>
  <c r="BH833" i="3"/>
  <c r="BG833" i="3"/>
  <c r="BE833" i="3"/>
  <c r="T833" i="3"/>
  <c r="R833" i="3"/>
  <c r="P833" i="3"/>
  <c r="BI832" i="3"/>
  <c r="BH832" i="3"/>
  <c r="BG832" i="3"/>
  <c r="BE832" i="3"/>
  <c r="T832" i="3"/>
  <c r="R832" i="3"/>
  <c r="P832" i="3"/>
  <c r="BI831" i="3"/>
  <c r="BH831" i="3"/>
  <c r="BG831" i="3"/>
  <c r="BE831" i="3"/>
  <c r="T831" i="3"/>
  <c r="R831" i="3"/>
  <c r="P831" i="3"/>
  <c r="BI830" i="3"/>
  <c r="BH830" i="3"/>
  <c r="BG830" i="3"/>
  <c r="BE830" i="3"/>
  <c r="T830" i="3"/>
  <c r="R830" i="3"/>
  <c r="P830" i="3"/>
  <c r="BI829" i="3"/>
  <c r="BH829" i="3"/>
  <c r="BG829" i="3"/>
  <c r="BE829" i="3"/>
  <c r="T829" i="3"/>
  <c r="R829" i="3"/>
  <c r="P829" i="3"/>
  <c r="BI828" i="3"/>
  <c r="BH828" i="3"/>
  <c r="BG828" i="3"/>
  <c r="BE828" i="3"/>
  <c r="T828" i="3"/>
  <c r="R828" i="3"/>
  <c r="P828" i="3"/>
  <c r="BI827" i="3"/>
  <c r="BH827" i="3"/>
  <c r="BG827" i="3"/>
  <c r="BE827" i="3"/>
  <c r="T827" i="3"/>
  <c r="R827" i="3"/>
  <c r="P827" i="3"/>
  <c r="BI824" i="3"/>
  <c r="BH824" i="3"/>
  <c r="BG824" i="3"/>
  <c r="BE824" i="3"/>
  <c r="T824" i="3"/>
  <c r="R824" i="3"/>
  <c r="P824" i="3"/>
  <c r="BI821" i="3"/>
  <c r="BH821" i="3"/>
  <c r="BG821" i="3"/>
  <c r="BE821" i="3"/>
  <c r="T821" i="3"/>
  <c r="R821" i="3"/>
  <c r="P821" i="3"/>
  <c r="BI820" i="3"/>
  <c r="BH820" i="3"/>
  <c r="BG820" i="3"/>
  <c r="BE820" i="3"/>
  <c r="T820" i="3"/>
  <c r="R820" i="3"/>
  <c r="P820" i="3"/>
  <c r="BI819" i="3"/>
  <c r="BH819" i="3"/>
  <c r="BG819" i="3"/>
  <c r="BE819" i="3"/>
  <c r="T819" i="3"/>
  <c r="R819" i="3"/>
  <c r="P819" i="3"/>
  <c r="BI805" i="3"/>
  <c r="BH805" i="3"/>
  <c r="BG805" i="3"/>
  <c r="BE805" i="3"/>
  <c r="T805" i="3"/>
  <c r="R805" i="3"/>
  <c r="P805" i="3"/>
  <c r="BI804" i="3"/>
  <c r="BH804" i="3"/>
  <c r="BG804" i="3"/>
  <c r="BE804" i="3"/>
  <c r="T804" i="3"/>
  <c r="R804" i="3"/>
  <c r="P804" i="3"/>
  <c r="BI803" i="3"/>
  <c r="BH803" i="3"/>
  <c r="BG803" i="3"/>
  <c r="BE803" i="3"/>
  <c r="T803" i="3"/>
  <c r="R803" i="3"/>
  <c r="P803" i="3"/>
  <c r="BI787" i="3"/>
  <c r="BH787" i="3"/>
  <c r="BG787" i="3"/>
  <c r="BE787" i="3"/>
  <c r="T787" i="3"/>
  <c r="R787" i="3"/>
  <c r="P787" i="3"/>
  <c r="BI786" i="3"/>
  <c r="BH786" i="3"/>
  <c r="BG786" i="3"/>
  <c r="BE786" i="3"/>
  <c r="T786" i="3"/>
  <c r="R786" i="3"/>
  <c r="P786" i="3"/>
  <c r="BI783" i="3"/>
  <c r="BH783" i="3"/>
  <c r="BG783" i="3"/>
  <c r="BE783" i="3"/>
  <c r="T783" i="3"/>
  <c r="R783" i="3"/>
  <c r="P783" i="3"/>
  <c r="BI782" i="3"/>
  <c r="BH782" i="3"/>
  <c r="BG782" i="3"/>
  <c r="BE782" i="3"/>
  <c r="T782" i="3"/>
  <c r="R782" i="3"/>
  <c r="P782" i="3"/>
  <c r="BI781" i="3"/>
  <c r="BH781" i="3"/>
  <c r="BG781" i="3"/>
  <c r="BE781" i="3"/>
  <c r="T781" i="3"/>
  <c r="R781" i="3"/>
  <c r="P781" i="3"/>
  <c r="BI780" i="3"/>
  <c r="BH780" i="3"/>
  <c r="BG780" i="3"/>
  <c r="BE780" i="3"/>
  <c r="T780" i="3"/>
  <c r="R780" i="3"/>
  <c r="P780" i="3"/>
  <c r="BI779" i="3"/>
  <c r="BH779" i="3"/>
  <c r="BG779" i="3"/>
  <c r="BE779" i="3"/>
  <c r="T779" i="3"/>
  <c r="R779" i="3"/>
  <c r="P779" i="3"/>
  <c r="BI778" i="3"/>
  <c r="BH778" i="3"/>
  <c r="BG778" i="3"/>
  <c r="BE778" i="3"/>
  <c r="T778" i="3"/>
  <c r="R778" i="3"/>
  <c r="P778" i="3"/>
  <c r="BI775" i="3"/>
  <c r="BH775" i="3"/>
  <c r="BG775" i="3"/>
  <c r="BE775" i="3"/>
  <c r="T775" i="3"/>
  <c r="R775" i="3"/>
  <c r="P775" i="3"/>
  <c r="BI773" i="3"/>
  <c r="BH773" i="3"/>
  <c r="BG773" i="3"/>
  <c r="BE773" i="3"/>
  <c r="T773" i="3"/>
  <c r="R773" i="3"/>
  <c r="P773" i="3"/>
  <c r="BI771" i="3"/>
  <c r="BH771" i="3"/>
  <c r="BG771" i="3"/>
  <c r="BE771" i="3"/>
  <c r="T771" i="3"/>
  <c r="R771" i="3"/>
  <c r="P771" i="3"/>
  <c r="BI769" i="3"/>
  <c r="BH769" i="3"/>
  <c r="BG769" i="3"/>
  <c r="BE769" i="3"/>
  <c r="T769" i="3"/>
  <c r="R769" i="3"/>
  <c r="P769" i="3"/>
  <c r="BI768" i="3"/>
  <c r="BH768" i="3"/>
  <c r="BG768" i="3"/>
  <c r="BE768" i="3"/>
  <c r="T768" i="3"/>
  <c r="R768" i="3"/>
  <c r="P768" i="3"/>
  <c r="BI767" i="3"/>
  <c r="BH767" i="3"/>
  <c r="BG767" i="3"/>
  <c r="BE767" i="3"/>
  <c r="T767" i="3"/>
  <c r="R767" i="3"/>
  <c r="P767" i="3"/>
  <c r="BI755" i="3"/>
  <c r="BH755" i="3"/>
  <c r="BG755" i="3"/>
  <c r="BE755" i="3"/>
  <c r="T755" i="3"/>
  <c r="R755" i="3"/>
  <c r="P755" i="3"/>
  <c r="BI754" i="3"/>
  <c r="BH754" i="3"/>
  <c r="BG754" i="3"/>
  <c r="BE754" i="3"/>
  <c r="T754" i="3"/>
  <c r="R754" i="3"/>
  <c r="P754" i="3"/>
  <c r="BI753" i="3"/>
  <c r="BH753" i="3"/>
  <c r="BG753" i="3"/>
  <c r="BE753" i="3"/>
  <c r="T753" i="3"/>
  <c r="R753" i="3"/>
  <c r="P753" i="3"/>
  <c r="BI752" i="3"/>
  <c r="BH752" i="3"/>
  <c r="BG752" i="3"/>
  <c r="BE752" i="3"/>
  <c r="T752" i="3"/>
  <c r="R752" i="3"/>
  <c r="P752" i="3"/>
  <c r="BI751" i="3"/>
  <c r="BH751" i="3"/>
  <c r="BG751" i="3"/>
  <c r="BE751" i="3"/>
  <c r="T751" i="3"/>
  <c r="R751" i="3"/>
  <c r="P751" i="3"/>
  <c r="BI750" i="3"/>
  <c r="BH750" i="3"/>
  <c r="BG750" i="3"/>
  <c r="BE750" i="3"/>
  <c r="T750" i="3"/>
  <c r="R750" i="3"/>
  <c r="P750" i="3"/>
  <c r="BI749" i="3"/>
  <c r="BH749" i="3"/>
  <c r="BG749" i="3"/>
  <c r="BE749" i="3"/>
  <c r="T749" i="3"/>
  <c r="R749" i="3"/>
  <c r="P749" i="3"/>
  <c r="BI748" i="3"/>
  <c r="BH748" i="3"/>
  <c r="BG748" i="3"/>
  <c r="BE748" i="3"/>
  <c r="T748" i="3"/>
  <c r="R748" i="3"/>
  <c r="P748" i="3"/>
  <c r="BI747" i="3"/>
  <c r="BH747" i="3"/>
  <c r="BG747" i="3"/>
  <c r="BE747" i="3"/>
  <c r="T747" i="3"/>
  <c r="R747" i="3"/>
  <c r="P747" i="3"/>
  <c r="BI746" i="3"/>
  <c r="BH746" i="3"/>
  <c r="BG746" i="3"/>
  <c r="BE746" i="3"/>
  <c r="T746" i="3"/>
  <c r="R746" i="3"/>
  <c r="P746" i="3"/>
  <c r="BI744" i="3"/>
  <c r="BH744" i="3"/>
  <c r="BG744" i="3"/>
  <c r="BE744" i="3"/>
  <c r="T744" i="3"/>
  <c r="R744" i="3"/>
  <c r="P744" i="3"/>
  <c r="BI741" i="3"/>
  <c r="BH741" i="3"/>
  <c r="BG741" i="3"/>
  <c r="BE741" i="3"/>
  <c r="T741" i="3"/>
  <c r="R741" i="3"/>
  <c r="P741" i="3"/>
  <c r="BI739" i="3"/>
  <c r="BH739" i="3"/>
  <c r="BG739" i="3"/>
  <c r="BE739" i="3"/>
  <c r="T739" i="3"/>
  <c r="R739" i="3"/>
  <c r="P739" i="3"/>
  <c r="BI736" i="3"/>
  <c r="BH736" i="3"/>
  <c r="BG736" i="3"/>
  <c r="BE736" i="3"/>
  <c r="T736" i="3"/>
  <c r="R736" i="3"/>
  <c r="P736" i="3"/>
  <c r="BI734" i="3"/>
  <c r="BH734" i="3"/>
  <c r="BG734" i="3"/>
  <c r="BE734" i="3"/>
  <c r="T734" i="3"/>
  <c r="R734" i="3"/>
  <c r="P734" i="3"/>
  <c r="BI731" i="3"/>
  <c r="BH731" i="3"/>
  <c r="BG731" i="3"/>
  <c r="BE731" i="3"/>
  <c r="T731" i="3"/>
  <c r="R731" i="3"/>
  <c r="P731" i="3"/>
  <c r="BI703" i="3"/>
  <c r="BH703" i="3"/>
  <c r="BG703" i="3"/>
  <c r="BE703" i="3"/>
  <c r="T703" i="3"/>
  <c r="R703" i="3"/>
  <c r="P703" i="3"/>
  <c r="BI682" i="3"/>
  <c r="BH682" i="3"/>
  <c r="BG682" i="3"/>
  <c r="BE682" i="3"/>
  <c r="T682" i="3"/>
  <c r="R682" i="3"/>
  <c r="P682" i="3"/>
  <c r="BI680" i="3"/>
  <c r="BH680" i="3"/>
  <c r="BG680" i="3"/>
  <c r="BE680" i="3"/>
  <c r="T680" i="3"/>
  <c r="R680" i="3"/>
  <c r="P680" i="3"/>
  <c r="BI679" i="3"/>
  <c r="BH679" i="3"/>
  <c r="BG679" i="3"/>
  <c r="BE679" i="3"/>
  <c r="T679" i="3"/>
  <c r="R679" i="3"/>
  <c r="P679" i="3"/>
  <c r="BI678" i="3"/>
  <c r="BH678" i="3"/>
  <c r="BG678" i="3"/>
  <c r="BE678" i="3"/>
  <c r="T678" i="3"/>
  <c r="R678" i="3"/>
  <c r="P678" i="3"/>
  <c r="BI677" i="3"/>
  <c r="BH677" i="3"/>
  <c r="BG677" i="3"/>
  <c r="BE677" i="3"/>
  <c r="T677" i="3"/>
  <c r="R677" i="3"/>
  <c r="P677" i="3"/>
  <c r="BI676" i="3"/>
  <c r="BH676" i="3"/>
  <c r="BG676" i="3"/>
  <c r="BE676" i="3"/>
  <c r="T676" i="3"/>
  <c r="R676" i="3"/>
  <c r="P676" i="3"/>
  <c r="BI674" i="3"/>
  <c r="BH674" i="3"/>
  <c r="BG674" i="3"/>
  <c r="BE674" i="3"/>
  <c r="T674" i="3"/>
  <c r="R674" i="3"/>
  <c r="P674" i="3"/>
  <c r="BI671" i="3"/>
  <c r="BH671" i="3"/>
  <c r="BG671" i="3"/>
  <c r="BE671" i="3"/>
  <c r="T671" i="3"/>
  <c r="R671" i="3"/>
  <c r="P671" i="3"/>
  <c r="BI670" i="3"/>
  <c r="BH670" i="3"/>
  <c r="BG670" i="3"/>
  <c r="BE670" i="3"/>
  <c r="T670" i="3"/>
  <c r="R670" i="3"/>
  <c r="P670" i="3"/>
  <c r="BI668" i="3"/>
  <c r="BH668" i="3"/>
  <c r="BG668" i="3"/>
  <c r="BE668" i="3"/>
  <c r="T668" i="3"/>
  <c r="R668" i="3"/>
  <c r="P668" i="3"/>
  <c r="BI667" i="3"/>
  <c r="BH667" i="3"/>
  <c r="BG667" i="3"/>
  <c r="BE667" i="3"/>
  <c r="T667" i="3"/>
  <c r="R667" i="3"/>
  <c r="P667" i="3"/>
  <c r="BI666" i="3"/>
  <c r="BH666" i="3"/>
  <c r="BG666" i="3"/>
  <c r="BE666" i="3"/>
  <c r="T666" i="3"/>
  <c r="R666" i="3"/>
  <c r="P666" i="3"/>
  <c r="BI665" i="3"/>
  <c r="BH665" i="3"/>
  <c r="BG665" i="3"/>
  <c r="BE665" i="3"/>
  <c r="T665" i="3"/>
  <c r="R665" i="3"/>
  <c r="P665" i="3"/>
  <c r="BI664" i="3"/>
  <c r="BH664" i="3"/>
  <c r="BG664" i="3"/>
  <c r="BE664" i="3"/>
  <c r="T664" i="3"/>
  <c r="R664" i="3"/>
  <c r="P664" i="3"/>
  <c r="BI663" i="3"/>
  <c r="BH663" i="3"/>
  <c r="BG663" i="3"/>
  <c r="BE663" i="3"/>
  <c r="T663" i="3"/>
  <c r="R663" i="3"/>
  <c r="P663" i="3"/>
  <c r="BI653" i="3"/>
  <c r="BH653" i="3"/>
  <c r="BG653" i="3"/>
  <c r="BE653" i="3"/>
  <c r="T653" i="3"/>
  <c r="R653" i="3"/>
  <c r="P653" i="3"/>
  <c r="BI652" i="3"/>
  <c r="BH652" i="3"/>
  <c r="BG652" i="3"/>
  <c r="BE652" i="3"/>
  <c r="T652" i="3"/>
  <c r="R652" i="3"/>
  <c r="P652" i="3"/>
  <c r="BI651" i="3"/>
  <c r="BH651" i="3"/>
  <c r="BG651" i="3"/>
  <c r="BE651" i="3"/>
  <c r="T651" i="3"/>
  <c r="R651" i="3"/>
  <c r="P651" i="3"/>
  <c r="BI648" i="3"/>
  <c r="BH648" i="3"/>
  <c r="BG648" i="3"/>
  <c r="BE648" i="3"/>
  <c r="T648" i="3"/>
  <c r="R648" i="3"/>
  <c r="P648" i="3"/>
  <c r="BI645" i="3"/>
  <c r="BH645" i="3"/>
  <c r="BG645" i="3"/>
  <c r="BE645" i="3"/>
  <c r="T645" i="3"/>
  <c r="R645" i="3"/>
  <c r="P645" i="3"/>
  <c r="BI633" i="3"/>
  <c r="BH633" i="3"/>
  <c r="BG633" i="3"/>
  <c r="BE633" i="3"/>
  <c r="T633" i="3"/>
  <c r="R633" i="3"/>
  <c r="P633" i="3"/>
  <c r="BI630" i="3"/>
  <c r="BH630" i="3"/>
  <c r="BG630" i="3"/>
  <c r="BE630" i="3"/>
  <c r="T630" i="3"/>
  <c r="R630" i="3"/>
  <c r="P630" i="3"/>
  <c r="BI627" i="3"/>
  <c r="BH627" i="3"/>
  <c r="BG627" i="3"/>
  <c r="BE627" i="3"/>
  <c r="T627" i="3"/>
  <c r="R627" i="3"/>
  <c r="P627" i="3"/>
  <c r="BI624" i="3"/>
  <c r="BH624" i="3"/>
  <c r="BG624" i="3"/>
  <c r="BE624" i="3"/>
  <c r="T624" i="3"/>
  <c r="R624" i="3"/>
  <c r="P624" i="3"/>
  <c r="BI622" i="3"/>
  <c r="BH622" i="3"/>
  <c r="BG622" i="3"/>
  <c r="BE622" i="3"/>
  <c r="T622" i="3"/>
  <c r="R622" i="3"/>
  <c r="P622" i="3"/>
  <c r="BI619" i="3"/>
  <c r="BH619" i="3"/>
  <c r="BG619" i="3"/>
  <c r="BE619" i="3"/>
  <c r="T619" i="3"/>
  <c r="R619" i="3"/>
  <c r="P619" i="3"/>
  <c r="BI617" i="3"/>
  <c r="BH617" i="3"/>
  <c r="BG617" i="3"/>
  <c r="BE617" i="3"/>
  <c r="T617" i="3"/>
  <c r="R617" i="3"/>
  <c r="P617" i="3"/>
  <c r="BI616" i="3"/>
  <c r="BH616" i="3"/>
  <c r="BG616" i="3"/>
  <c r="BE616" i="3"/>
  <c r="T616" i="3"/>
  <c r="R616" i="3"/>
  <c r="P616" i="3"/>
  <c r="BI615" i="3"/>
  <c r="BH615" i="3"/>
  <c r="BG615" i="3"/>
  <c r="BE615" i="3"/>
  <c r="T615" i="3"/>
  <c r="R615" i="3"/>
  <c r="P615" i="3"/>
  <c r="BI614" i="3"/>
  <c r="BH614" i="3"/>
  <c r="BG614" i="3"/>
  <c r="BE614" i="3"/>
  <c r="T614" i="3"/>
  <c r="R614" i="3"/>
  <c r="P614" i="3"/>
  <c r="BI613" i="3"/>
  <c r="BH613" i="3"/>
  <c r="BG613" i="3"/>
  <c r="BE613" i="3"/>
  <c r="T613" i="3"/>
  <c r="R613" i="3"/>
  <c r="P613" i="3"/>
  <c r="BI612" i="3"/>
  <c r="BH612" i="3"/>
  <c r="BG612" i="3"/>
  <c r="BE612" i="3"/>
  <c r="T612" i="3"/>
  <c r="R612" i="3"/>
  <c r="P612" i="3"/>
  <c r="BI610" i="3"/>
  <c r="BH610" i="3"/>
  <c r="BG610" i="3"/>
  <c r="BE610" i="3"/>
  <c r="T610" i="3"/>
  <c r="R610" i="3"/>
  <c r="P610" i="3"/>
  <c r="BI609" i="3"/>
  <c r="BH609" i="3"/>
  <c r="BG609" i="3"/>
  <c r="BE609" i="3"/>
  <c r="T609" i="3"/>
  <c r="R609" i="3"/>
  <c r="P609" i="3"/>
  <c r="BI608" i="3"/>
  <c r="BH608" i="3"/>
  <c r="BG608" i="3"/>
  <c r="BE608" i="3"/>
  <c r="T608" i="3"/>
  <c r="R608" i="3"/>
  <c r="P608" i="3"/>
  <c r="BI607" i="3"/>
  <c r="BH607" i="3"/>
  <c r="BG607" i="3"/>
  <c r="BE607" i="3"/>
  <c r="T607" i="3"/>
  <c r="R607" i="3"/>
  <c r="P607" i="3"/>
  <c r="BI606" i="3"/>
  <c r="BH606" i="3"/>
  <c r="BG606" i="3"/>
  <c r="BE606" i="3"/>
  <c r="T606" i="3"/>
  <c r="R606" i="3"/>
  <c r="P606" i="3"/>
  <c r="BI603" i="3"/>
  <c r="BH603" i="3"/>
  <c r="BG603" i="3"/>
  <c r="BE603" i="3"/>
  <c r="T603" i="3"/>
  <c r="R603" i="3"/>
  <c r="P603" i="3"/>
  <c r="BI600" i="3"/>
  <c r="BH600" i="3"/>
  <c r="BG600" i="3"/>
  <c r="BE600" i="3"/>
  <c r="T600" i="3"/>
  <c r="R600" i="3"/>
  <c r="P600" i="3"/>
  <c r="BI599" i="3"/>
  <c r="BH599" i="3"/>
  <c r="BG599" i="3"/>
  <c r="BE599" i="3"/>
  <c r="T599" i="3"/>
  <c r="R599" i="3"/>
  <c r="P599" i="3"/>
  <c r="BI596" i="3"/>
  <c r="BH596" i="3"/>
  <c r="BG596" i="3"/>
  <c r="BE596" i="3"/>
  <c r="T596" i="3"/>
  <c r="R596" i="3"/>
  <c r="P596" i="3"/>
  <c r="BI595" i="3"/>
  <c r="BH595" i="3"/>
  <c r="BG595" i="3"/>
  <c r="BE595" i="3"/>
  <c r="T595" i="3"/>
  <c r="R595" i="3"/>
  <c r="P595" i="3"/>
  <c r="BI594" i="3"/>
  <c r="BH594" i="3"/>
  <c r="BG594" i="3"/>
  <c r="BE594" i="3"/>
  <c r="T594" i="3"/>
  <c r="R594" i="3"/>
  <c r="P594" i="3"/>
  <c r="BI593" i="3"/>
  <c r="BH593" i="3"/>
  <c r="BG593" i="3"/>
  <c r="BE593" i="3"/>
  <c r="T593" i="3"/>
  <c r="R593" i="3"/>
  <c r="P593" i="3"/>
  <c r="BI592" i="3"/>
  <c r="BH592" i="3"/>
  <c r="BG592" i="3"/>
  <c r="BE592" i="3"/>
  <c r="T592" i="3"/>
  <c r="R592" i="3"/>
  <c r="P592" i="3"/>
  <c r="BI591" i="3"/>
  <c r="BH591" i="3"/>
  <c r="BG591" i="3"/>
  <c r="BE591" i="3"/>
  <c r="T591" i="3"/>
  <c r="R591" i="3"/>
  <c r="P591" i="3"/>
  <c r="BI585" i="3"/>
  <c r="BH585" i="3"/>
  <c r="BG585" i="3"/>
  <c r="BE585" i="3"/>
  <c r="T585" i="3"/>
  <c r="R585" i="3"/>
  <c r="P585" i="3"/>
  <c r="BI582" i="3"/>
  <c r="BH582" i="3"/>
  <c r="BG582" i="3"/>
  <c r="BE582" i="3"/>
  <c r="T582" i="3"/>
  <c r="R582" i="3"/>
  <c r="P582" i="3"/>
  <c r="BI579" i="3"/>
  <c r="BH579" i="3"/>
  <c r="BG579" i="3"/>
  <c r="BE579" i="3"/>
  <c r="T579" i="3"/>
  <c r="R579" i="3"/>
  <c r="P579" i="3"/>
  <c r="BI578" i="3"/>
  <c r="BH578" i="3"/>
  <c r="BG578" i="3"/>
  <c r="BE578" i="3"/>
  <c r="T578" i="3"/>
  <c r="R578" i="3"/>
  <c r="P578" i="3"/>
  <c r="BI577" i="3"/>
  <c r="BH577" i="3"/>
  <c r="BG577" i="3"/>
  <c r="BE577" i="3"/>
  <c r="T577" i="3"/>
  <c r="R577" i="3"/>
  <c r="P577" i="3"/>
  <c r="BI576" i="3"/>
  <c r="BH576" i="3"/>
  <c r="BG576" i="3"/>
  <c r="BE576" i="3"/>
  <c r="T576" i="3"/>
  <c r="R576" i="3"/>
  <c r="P576" i="3"/>
  <c r="BI575" i="3"/>
  <c r="BH575" i="3"/>
  <c r="BG575" i="3"/>
  <c r="BE575" i="3"/>
  <c r="T575" i="3"/>
  <c r="R575" i="3"/>
  <c r="P575" i="3"/>
  <c r="BI574" i="3"/>
  <c r="BH574" i="3"/>
  <c r="BG574" i="3"/>
  <c r="BE574" i="3"/>
  <c r="T574" i="3"/>
  <c r="R574" i="3"/>
  <c r="P574" i="3"/>
  <c r="BI573" i="3"/>
  <c r="BH573" i="3"/>
  <c r="BG573" i="3"/>
  <c r="BE573" i="3"/>
  <c r="T573" i="3"/>
  <c r="R573" i="3"/>
  <c r="P573" i="3"/>
  <c r="BI572" i="3"/>
  <c r="BH572" i="3"/>
  <c r="BG572" i="3"/>
  <c r="BE572" i="3"/>
  <c r="T572" i="3"/>
  <c r="R572" i="3"/>
  <c r="P572" i="3"/>
  <c r="BI571" i="3"/>
  <c r="BH571" i="3"/>
  <c r="BG571" i="3"/>
  <c r="BE571" i="3"/>
  <c r="T571" i="3"/>
  <c r="R571" i="3"/>
  <c r="P571" i="3"/>
  <c r="BI570" i="3"/>
  <c r="BH570" i="3"/>
  <c r="BG570" i="3"/>
  <c r="BE570" i="3"/>
  <c r="T570" i="3"/>
  <c r="R570" i="3"/>
  <c r="P570" i="3"/>
  <c r="BI569" i="3"/>
  <c r="BH569" i="3"/>
  <c r="BG569" i="3"/>
  <c r="BE569" i="3"/>
  <c r="T569" i="3"/>
  <c r="R569" i="3"/>
  <c r="P569" i="3"/>
  <c r="BI568" i="3"/>
  <c r="BH568" i="3"/>
  <c r="BG568" i="3"/>
  <c r="BE568" i="3"/>
  <c r="T568" i="3"/>
  <c r="R568" i="3"/>
  <c r="P568" i="3"/>
  <c r="BI567" i="3"/>
  <c r="BH567" i="3"/>
  <c r="BG567" i="3"/>
  <c r="BE567" i="3"/>
  <c r="T567" i="3"/>
  <c r="R567" i="3"/>
  <c r="P567" i="3"/>
  <c r="BI566" i="3"/>
  <c r="BH566" i="3"/>
  <c r="BG566" i="3"/>
  <c r="BE566" i="3"/>
  <c r="T566" i="3"/>
  <c r="R566" i="3"/>
  <c r="P566" i="3"/>
  <c r="BI565" i="3"/>
  <c r="BH565" i="3"/>
  <c r="BG565" i="3"/>
  <c r="BE565" i="3"/>
  <c r="T565" i="3"/>
  <c r="R565" i="3"/>
  <c r="P565" i="3"/>
  <c r="BI564" i="3"/>
  <c r="BH564" i="3"/>
  <c r="BG564" i="3"/>
  <c r="BE564" i="3"/>
  <c r="T564" i="3"/>
  <c r="R564" i="3"/>
  <c r="P564" i="3"/>
  <c r="BI563" i="3"/>
  <c r="BH563" i="3"/>
  <c r="BG563" i="3"/>
  <c r="BE563" i="3"/>
  <c r="T563" i="3"/>
  <c r="R563" i="3"/>
  <c r="P563" i="3"/>
  <c r="BI562" i="3"/>
  <c r="BH562" i="3"/>
  <c r="BG562" i="3"/>
  <c r="BE562" i="3"/>
  <c r="T562" i="3"/>
  <c r="R562" i="3"/>
  <c r="P562" i="3"/>
  <c r="BI560" i="3"/>
  <c r="BH560" i="3"/>
  <c r="BG560" i="3"/>
  <c r="BE560" i="3"/>
  <c r="T560" i="3"/>
  <c r="R560" i="3"/>
  <c r="P560" i="3"/>
  <c r="BI559" i="3"/>
  <c r="BH559" i="3"/>
  <c r="BG559" i="3"/>
  <c r="BE559" i="3"/>
  <c r="T559" i="3"/>
  <c r="R559" i="3"/>
  <c r="P559" i="3"/>
  <c r="BI556" i="3"/>
  <c r="BH556" i="3"/>
  <c r="BG556" i="3"/>
  <c r="BE556" i="3"/>
  <c r="T556" i="3"/>
  <c r="R556" i="3"/>
  <c r="P556" i="3"/>
  <c r="BI554" i="3"/>
  <c r="BH554" i="3"/>
  <c r="BG554" i="3"/>
  <c r="BE554" i="3"/>
  <c r="T554" i="3"/>
  <c r="R554" i="3"/>
  <c r="P554" i="3"/>
  <c r="BI553" i="3"/>
  <c r="BH553" i="3"/>
  <c r="BG553" i="3"/>
  <c r="BE553" i="3"/>
  <c r="T553" i="3"/>
  <c r="R553" i="3"/>
  <c r="P553" i="3"/>
  <c r="BI552" i="3"/>
  <c r="BH552" i="3"/>
  <c r="BG552" i="3"/>
  <c r="BE552" i="3"/>
  <c r="T552" i="3"/>
  <c r="R552" i="3"/>
  <c r="P552" i="3"/>
  <c r="BI551" i="3"/>
  <c r="BH551" i="3"/>
  <c r="BG551" i="3"/>
  <c r="BE551" i="3"/>
  <c r="T551" i="3"/>
  <c r="R551" i="3"/>
  <c r="P551" i="3"/>
  <c r="BI550" i="3"/>
  <c r="BH550" i="3"/>
  <c r="BG550" i="3"/>
  <c r="BE550" i="3"/>
  <c r="T550" i="3"/>
  <c r="R550" i="3"/>
  <c r="P550" i="3"/>
  <c r="BI549" i="3"/>
  <c r="BH549" i="3"/>
  <c r="BG549" i="3"/>
  <c r="BE549" i="3"/>
  <c r="T549" i="3"/>
  <c r="R549" i="3"/>
  <c r="P549" i="3"/>
  <c r="BI548" i="3"/>
  <c r="BH548" i="3"/>
  <c r="BG548" i="3"/>
  <c r="BE548" i="3"/>
  <c r="T548" i="3"/>
  <c r="R548" i="3"/>
  <c r="P548" i="3"/>
  <c r="BI545" i="3"/>
  <c r="BH545" i="3"/>
  <c r="BG545" i="3"/>
  <c r="BE545" i="3"/>
  <c r="T545" i="3"/>
  <c r="R545" i="3"/>
  <c r="P545" i="3"/>
  <c r="BI542" i="3"/>
  <c r="BH542" i="3"/>
  <c r="BG542" i="3"/>
  <c r="BE542" i="3"/>
  <c r="T542" i="3"/>
  <c r="R542" i="3"/>
  <c r="P542" i="3"/>
  <c r="BI539" i="3"/>
  <c r="BH539" i="3"/>
  <c r="BG539" i="3"/>
  <c r="BE539" i="3"/>
  <c r="T539" i="3"/>
  <c r="R539" i="3"/>
  <c r="P539" i="3"/>
  <c r="BI536" i="3"/>
  <c r="BH536" i="3"/>
  <c r="BG536" i="3"/>
  <c r="BE536" i="3"/>
  <c r="T536" i="3"/>
  <c r="R536" i="3"/>
  <c r="P536" i="3"/>
  <c r="BI533" i="3"/>
  <c r="BH533" i="3"/>
  <c r="BG533" i="3"/>
  <c r="BE533" i="3"/>
  <c r="T533" i="3"/>
  <c r="R533" i="3"/>
  <c r="P533" i="3"/>
  <c r="BI530" i="3"/>
  <c r="BH530" i="3"/>
  <c r="BG530" i="3"/>
  <c r="BE530" i="3"/>
  <c r="T530" i="3"/>
  <c r="R530" i="3"/>
  <c r="P530" i="3"/>
  <c r="BI527" i="3"/>
  <c r="BH527" i="3"/>
  <c r="BG527" i="3"/>
  <c r="BE527" i="3"/>
  <c r="T527" i="3"/>
  <c r="R527" i="3"/>
  <c r="P527" i="3"/>
  <c r="BI526" i="3"/>
  <c r="BH526" i="3"/>
  <c r="BG526" i="3"/>
  <c r="BE526" i="3"/>
  <c r="T526" i="3"/>
  <c r="R526" i="3"/>
  <c r="P526" i="3"/>
  <c r="BI523" i="3"/>
  <c r="BH523" i="3"/>
  <c r="BG523" i="3"/>
  <c r="BE523" i="3"/>
  <c r="T523" i="3"/>
  <c r="R523" i="3"/>
  <c r="P523" i="3"/>
  <c r="BI522" i="3"/>
  <c r="BH522" i="3"/>
  <c r="BG522" i="3"/>
  <c r="BE522" i="3"/>
  <c r="T522" i="3"/>
  <c r="R522" i="3"/>
  <c r="P522" i="3"/>
  <c r="BI521" i="3"/>
  <c r="BH521" i="3"/>
  <c r="BG521" i="3"/>
  <c r="BE521" i="3"/>
  <c r="T521" i="3"/>
  <c r="R521" i="3"/>
  <c r="P521" i="3"/>
  <c r="BI520" i="3"/>
  <c r="BH520" i="3"/>
  <c r="BG520" i="3"/>
  <c r="BE520" i="3"/>
  <c r="T520" i="3"/>
  <c r="R520" i="3"/>
  <c r="P520" i="3"/>
  <c r="BI514" i="3"/>
  <c r="BH514" i="3"/>
  <c r="BG514" i="3"/>
  <c r="BE514" i="3"/>
  <c r="T514" i="3"/>
  <c r="R514" i="3"/>
  <c r="P514" i="3"/>
  <c r="BI508" i="3"/>
  <c r="BH508" i="3"/>
  <c r="BG508" i="3"/>
  <c r="BE508" i="3"/>
  <c r="T508" i="3"/>
  <c r="R508" i="3"/>
  <c r="P508" i="3"/>
  <c r="BI506" i="3"/>
  <c r="BH506" i="3"/>
  <c r="BG506" i="3"/>
  <c r="BE506" i="3"/>
  <c r="T506" i="3"/>
  <c r="R506" i="3"/>
  <c r="P506" i="3"/>
  <c r="BI505" i="3"/>
  <c r="BH505" i="3"/>
  <c r="BG505" i="3"/>
  <c r="BE505" i="3"/>
  <c r="T505" i="3"/>
  <c r="R505" i="3"/>
  <c r="P505" i="3"/>
  <c r="BI504" i="3"/>
  <c r="BH504" i="3"/>
  <c r="BG504" i="3"/>
  <c r="BE504" i="3"/>
  <c r="T504" i="3"/>
  <c r="R504" i="3"/>
  <c r="P504" i="3"/>
  <c r="BI503" i="3"/>
  <c r="BH503" i="3"/>
  <c r="BG503" i="3"/>
  <c r="BE503" i="3"/>
  <c r="T503" i="3"/>
  <c r="R503" i="3"/>
  <c r="P503" i="3"/>
  <c r="BI502" i="3"/>
  <c r="BH502" i="3"/>
  <c r="BG502" i="3"/>
  <c r="BE502" i="3"/>
  <c r="T502" i="3"/>
  <c r="R502" i="3"/>
  <c r="P502" i="3"/>
  <c r="BI501" i="3"/>
  <c r="BH501" i="3"/>
  <c r="BG501" i="3"/>
  <c r="BE501" i="3"/>
  <c r="T501" i="3"/>
  <c r="R501" i="3"/>
  <c r="P501" i="3"/>
  <c r="BI500" i="3"/>
  <c r="BH500" i="3"/>
  <c r="BG500" i="3"/>
  <c r="BE500" i="3"/>
  <c r="T500" i="3"/>
  <c r="R500" i="3"/>
  <c r="P500" i="3"/>
  <c r="BI499" i="3"/>
  <c r="BH499" i="3"/>
  <c r="BG499" i="3"/>
  <c r="BE499" i="3"/>
  <c r="T499" i="3"/>
  <c r="R499" i="3"/>
  <c r="P499" i="3"/>
  <c r="BI496" i="3"/>
  <c r="BH496" i="3"/>
  <c r="BG496" i="3"/>
  <c r="BE496" i="3"/>
  <c r="T496" i="3"/>
  <c r="R496" i="3"/>
  <c r="P496" i="3"/>
  <c r="BI488" i="3"/>
  <c r="BH488" i="3"/>
  <c r="BG488" i="3"/>
  <c r="BE488" i="3"/>
  <c r="T488" i="3"/>
  <c r="R488" i="3"/>
  <c r="P488" i="3"/>
  <c r="BI485" i="3"/>
  <c r="BH485" i="3"/>
  <c r="BG485" i="3"/>
  <c r="BE485" i="3"/>
  <c r="T485" i="3"/>
  <c r="R485" i="3"/>
  <c r="P485" i="3"/>
  <c r="BI482" i="3"/>
  <c r="BH482" i="3"/>
  <c r="BG482" i="3"/>
  <c r="BE482" i="3"/>
  <c r="T482" i="3"/>
  <c r="R482" i="3"/>
  <c r="P482" i="3"/>
  <c r="BI476" i="3"/>
  <c r="BH476" i="3"/>
  <c r="BG476" i="3"/>
  <c r="BE476" i="3"/>
  <c r="T476" i="3"/>
  <c r="R476" i="3"/>
  <c r="P476" i="3"/>
  <c r="BI470" i="3"/>
  <c r="BH470" i="3"/>
  <c r="BG470" i="3"/>
  <c r="BE470" i="3"/>
  <c r="T470" i="3"/>
  <c r="R470" i="3"/>
  <c r="P470" i="3"/>
  <c r="BI467" i="3"/>
  <c r="BH467" i="3"/>
  <c r="BG467" i="3"/>
  <c r="BE467" i="3"/>
  <c r="T467" i="3"/>
  <c r="R467" i="3"/>
  <c r="P467" i="3"/>
  <c r="BI466" i="3"/>
  <c r="BH466" i="3"/>
  <c r="BG466" i="3"/>
  <c r="BE466" i="3"/>
  <c r="T466" i="3"/>
  <c r="R466" i="3"/>
  <c r="P466" i="3"/>
  <c r="BI465" i="3"/>
  <c r="BH465" i="3"/>
  <c r="BG465" i="3"/>
  <c r="BE465" i="3"/>
  <c r="T465" i="3"/>
  <c r="R465" i="3"/>
  <c r="P465" i="3"/>
  <c r="BI462" i="3"/>
  <c r="BH462" i="3"/>
  <c r="BG462" i="3"/>
  <c r="BE462" i="3"/>
  <c r="T462" i="3"/>
  <c r="R462" i="3"/>
  <c r="P462" i="3"/>
  <c r="BI456" i="3"/>
  <c r="BH456" i="3"/>
  <c r="BG456" i="3"/>
  <c r="BE456" i="3"/>
  <c r="T456" i="3"/>
  <c r="R456" i="3"/>
  <c r="P456" i="3"/>
  <c r="BI453" i="3"/>
  <c r="BH453" i="3"/>
  <c r="BG453" i="3"/>
  <c r="BE453" i="3"/>
  <c r="T453" i="3"/>
  <c r="R453" i="3"/>
  <c r="P453" i="3"/>
  <c r="BI447" i="3"/>
  <c r="BH447" i="3"/>
  <c r="BG447" i="3"/>
  <c r="BE447" i="3"/>
  <c r="T447" i="3"/>
  <c r="R447" i="3"/>
  <c r="P447" i="3"/>
  <c r="BI444" i="3"/>
  <c r="BH444" i="3"/>
  <c r="BG444" i="3"/>
  <c r="BE444" i="3"/>
  <c r="T444" i="3"/>
  <c r="R444" i="3"/>
  <c r="P444" i="3"/>
  <c r="BI442" i="3"/>
  <c r="BH442" i="3"/>
  <c r="BG442" i="3"/>
  <c r="BE442" i="3"/>
  <c r="T442" i="3"/>
  <c r="R442" i="3"/>
  <c r="P442" i="3"/>
  <c r="BI441" i="3"/>
  <c r="BH441" i="3"/>
  <c r="BG441" i="3"/>
  <c r="BE441" i="3"/>
  <c r="T441" i="3"/>
  <c r="R441" i="3"/>
  <c r="P441" i="3"/>
  <c r="BI434" i="3"/>
  <c r="BH434" i="3"/>
  <c r="BG434" i="3"/>
  <c r="BE434" i="3"/>
  <c r="T434" i="3"/>
  <c r="R434" i="3"/>
  <c r="P434" i="3"/>
  <c r="BI431" i="3"/>
  <c r="BH431" i="3"/>
  <c r="BG431" i="3"/>
  <c r="BE431" i="3"/>
  <c r="T431" i="3"/>
  <c r="R431" i="3"/>
  <c r="P431" i="3"/>
  <c r="BI430" i="3"/>
  <c r="BH430" i="3"/>
  <c r="BG430" i="3"/>
  <c r="BE430" i="3"/>
  <c r="T430" i="3"/>
  <c r="R430" i="3"/>
  <c r="P430" i="3"/>
  <c r="BI429" i="3"/>
  <c r="BH429" i="3"/>
  <c r="BG429" i="3"/>
  <c r="BE429" i="3"/>
  <c r="T429" i="3"/>
  <c r="R429" i="3"/>
  <c r="P429" i="3"/>
  <c r="BI428" i="3"/>
  <c r="BH428" i="3"/>
  <c r="BG428" i="3"/>
  <c r="BE428" i="3"/>
  <c r="T428" i="3"/>
  <c r="R428" i="3"/>
  <c r="P428" i="3"/>
  <c r="BI426" i="3"/>
  <c r="BH426" i="3"/>
  <c r="BG426" i="3"/>
  <c r="BE426" i="3"/>
  <c r="T426" i="3"/>
  <c r="R426" i="3"/>
  <c r="P426" i="3"/>
  <c r="BI419" i="3"/>
  <c r="BH419" i="3"/>
  <c r="BG419" i="3"/>
  <c r="BE419" i="3"/>
  <c r="T419" i="3"/>
  <c r="R419" i="3"/>
  <c r="P419" i="3"/>
  <c r="BI416" i="3"/>
  <c r="BH416" i="3"/>
  <c r="BG416" i="3"/>
  <c r="BE416" i="3"/>
  <c r="T416" i="3"/>
  <c r="R416" i="3"/>
  <c r="P416" i="3"/>
  <c r="BI415" i="3"/>
  <c r="BH415" i="3"/>
  <c r="BG415" i="3"/>
  <c r="BE415" i="3"/>
  <c r="T415" i="3"/>
  <c r="R415" i="3"/>
  <c r="P415" i="3"/>
  <c r="BI413" i="3"/>
  <c r="BH413" i="3"/>
  <c r="BG413" i="3"/>
  <c r="BE413" i="3"/>
  <c r="T413" i="3"/>
  <c r="R413" i="3"/>
  <c r="P413" i="3"/>
  <c r="BI411" i="3"/>
  <c r="BH411" i="3"/>
  <c r="BG411" i="3"/>
  <c r="BE411" i="3"/>
  <c r="T411" i="3"/>
  <c r="R411" i="3"/>
  <c r="P411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8" i="3"/>
  <c r="BH408" i="3"/>
  <c r="BG408" i="3"/>
  <c r="BE408" i="3"/>
  <c r="T408" i="3"/>
  <c r="R408" i="3"/>
  <c r="P408" i="3"/>
  <c r="BI394" i="3"/>
  <c r="BH394" i="3"/>
  <c r="BG394" i="3"/>
  <c r="BE394" i="3"/>
  <c r="T394" i="3"/>
  <c r="R394" i="3"/>
  <c r="P394" i="3"/>
  <c r="BI381" i="3"/>
  <c r="BH381" i="3"/>
  <c r="BG381" i="3"/>
  <c r="BE381" i="3"/>
  <c r="T381" i="3"/>
  <c r="R381" i="3"/>
  <c r="P381" i="3"/>
  <c r="BI380" i="3"/>
  <c r="BH380" i="3"/>
  <c r="BG380" i="3"/>
  <c r="BE380" i="3"/>
  <c r="T380" i="3"/>
  <c r="R380" i="3"/>
  <c r="P380" i="3"/>
  <c r="BI379" i="3"/>
  <c r="BH379" i="3"/>
  <c r="BG379" i="3"/>
  <c r="BE379" i="3"/>
  <c r="T379" i="3"/>
  <c r="R379" i="3"/>
  <c r="P379" i="3"/>
  <c r="BI378" i="3"/>
  <c r="BH378" i="3"/>
  <c r="BG378" i="3"/>
  <c r="BE378" i="3"/>
  <c r="T378" i="3"/>
  <c r="R378" i="3"/>
  <c r="P378" i="3"/>
  <c r="BI377" i="3"/>
  <c r="BH377" i="3"/>
  <c r="BG377" i="3"/>
  <c r="BE377" i="3"/>
  <c r="T377" i="3"/>
  <c r="R377" i="3"/>
  <c r="P377" i="3"/>
  <c r="BI374" i="3"/>
  <c r="BH374" i="3"/>
  <c r="BG374" i="3"/>
  <c r="BE374" i="3"/>
  <c r="T374" i="3"/>
  <c r="R374" i="3"/>
  <c r="P374" i="3"/>
  <c r="BI368" i="3"/>
  <c r="BH368" i="3"/>
  <c r="BG368" i="3"/>
  <c r="BE368" i="3"/>
  <c r="T368" i="3"/>
  <c r="R368" i="3"/>
  <c r="P368" i="3"/>
  <c r="BI362" i="3"/>
  <c r="BH362" i="3"/>
  <c r="BG362" i="3"/>
  <c r="BE362" i="3"/>
  <c r="T362" i="3"/>
  <c r="R362" i="3"/>
  <c r="P362" i="3"/>
  <c r="BI356" i="3"/>
  <c r="BH356" i="3"/>
  <c r="BG356" i="3"/>
  <c r="BE356" i="3"/>
  <c r="T356" i="3"/>
  <c r="R356" i="3"/>
  <c r="P356" i="3"/>
  <c r="BI353" i="3"/>
  <c r="BH353" i="3"/>
  <c r="BG353" i="3"/>
  <c r="BE353" i="3"/>
  <c r="T353" i="3"/>
  <c r="R353" i="3"/>
  <c r="P353" i="3"/>
  <c r="BI345" i="3"/>
  <c r="BH345" i="3"/>
  <c r="BG345" i="3"/>
  <c r="BE345" i="3"/>
  <c r="T345" i="3"/>
  <c r="R345" i="3"/>
  <c r="P345" i="3"/>
  <c r="BI337" i="3"/>
  <c r="BH337" i="3"/>
  <c r="BG337" i="3"/>
  <c r="BE337" i="3"/>
  <c r="T337" i="3"/>
  <c r="R337" i="3"/>
  <c r="P337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19" i="3"/>
  <c r="BH319" i="3"/>
  <c r="BG319" i="3"/>
  <c r="BE319" i="3"/>
  <c r="T319" i="3"/>
  <c r="R319" i="3"/>
  <c r="P319" i="3"/>
  <c r="BI307" i="3"/>
  <c r="BH307" i="3"/>
  <c r="BG307" i="3"/>
  <c r="BE307" i="3"/>
  <c r="T307" i="3"/>
  <c r="R307" i="3"/>
  <c r="P307" i="3"/>
  <c r="BI305" i="3"/>
  <c r="BH305" i="3"/>
  <c r="BG305" i="3"/>
  <c r="BE305" i="3"/>
  <c r="T305" i="3"/>
  <c r="R305" i="3"/>
  <c r="P305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296" i="3"/>
  <c r="BH296" i="3"/>
  <c r="BG296" i="3"/>
  <c r="BE296" i="3"/>
  <c r="T296" i="3"/>
  <c r="R296" i="3"/>
  <c r="P296" i="3"/>
  <c r="BI293" i="3"/>
  <c r="BH293" i="3"/>
  <c r="BG293" i="3"/>
  <c r="BE293" i="3"/>
  <c r="T293" i="3"/>
  <c r="R293" i="3"/>
  <c r="P293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6" i="3"/>
  <c r="BH286" i="3"/>
  <c r="BG286" i="3"/>
  <c r="BE286" i="3"/>
  <c r="T286" i="3"/>
  <c r="R286" i="3"/>
  <c r="P286" i="3"/>
  <c r="BI271" i="3"/>
  <c r="BH271" i="3"/>
  <c r="BG271" i="3"/>
  <c r="BE271" i="3"/>
  <c r="T271" i="3"/>
  <c r="R271" i="3"/>
  <c r="P271" i="3"/>
  <c r="BI268" i="3"/>
  <c r="BH268" i="3"/>
  <c r="BG268" i="3"/>
  <c r="BE268" i="3"/>
  <c r="T268" i="3"/>
  <c r="R268" i="3"/>
  <c r="P268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49" i="3"/>
  <c r="BH249" i="3"/>
  <c r="BG249" i="3"/>
  <c r="BE249" i="3"/>
  <c r="T249" i="3"/>
  <c r="R249" i="3"/>
  <c r="P249" i="3"/>
  <c r="BI225" i="3"/>
  <c r="BH225" i="3"/>
  <c r="BG225" i="3"/>
  <c r="BE225" i="3"/>
  <c r="T225" i="3"/>
  <c r="R225" i="3"/>
  <c r="P225" i="3"/>
  <c r="BI208" i="3"/>
  <c r="BH208" i="3"/>
  <c r="BG208" i="3"/>
  <c r="BE208" i="3"/>
  <c r="T208" i="3"/>
  <c r="R208" i="3"/>
  <c r="P208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78" i="3"/>
  <c r="BH178" i="3"/>
  <c r="BG178" i="3"/>
  <c r="BE178" i="3"/>
  <c r="T178" i="3"/>
  <c r="R178" i="3"/>
  <c r="P178" i="3"/>
  <c r="BI171" i="3"/>
  <c r="BH171" i="3"/>
  <c r="BG171" i="3"/>
  <c r="BE171" i="3"/>
  <c r="T171" i="3"/>
  <c r="R171" i="3"/>
  <c r="P171" i="3"/>
  <c r="BI165" i="3"/>
  <c r="BH165" i="3"/>
  <c r="BG165" i="3"/>
  <c r="BE165" i="3"/>
  <c r="T165" i="3"/>
  <c r="R165" i="3"/>
  <c r="P165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R149" i="3"/>
  <c r="P149" i="3"/>
  <c r="J143" i="3"/>
  <c r="F140" i="3"/>
  <c r="E138" i="3"/>
  <c r="J92" i="3"/>
  <c r="F89" i="3"/>
  <c r="E87" i="3"/>
  <c r="J21" i="3"/>
  <c r="E21" i="3"/>
  <c r="J142" i="3" s="1"/>
  <c r="J20" i="3"/>
  <c r="J18" i="3"/>
  <c r="E18" i="3"/>
  <c r="F92" i="3" s="1"/>
  <c r="J17" i="3"/>
  <c r="J15" i="3"/>
  <c r="E15" i="3"/>
  <c r="F142" i="3" s="1"/>
  <c r="J14" i="3"/>
  <c r="J12" i="3"/>
  <c r="J140" i="3" s="1"/>
  <c r="E7" i="3"/>
  <c r="E85" i="3" s="1"/>
  <c r="J37" i="2"/>
  <c r="J36" i="2"/>
  <c r="AY95" i="1" s="1"/>
  <c r="J35" i="2"/>
  <c r="AX95" i="1"/>
  <c r="BI141" i="2"/>
  <c r="BH141" i="2"/>
  <c r="BG141" i="2"/>
  <c r="BE141" i="2"/>
  <c r="T141" i="2"/>
  <c r="T140" i="2" s="1"/>
  <c r="R141" i="2"/>
  <c r="R140" i="2"/>
  <c r="P141" i="2"/>
  <c r="P140" i="2" s="1"/>
  <c r="BI139" i="2"/>
  <c r="BH139" i="2"/>
  <c r="BG139" i="2"/>
  <c r="BE139" i="2"/>
  <c r="T139" i="2"/>
  <c r="T138" i="2"/>
  <c r="R139" i="2"/>
  <c r="R138" i="2" s="1"/>
  <c r="R137" i="2" s="1"/>
  <c r="P139" i="2"/>
  <c r="P138" i="2" s="1"/>
  <c r="P137" i="2" s="1"/>
  <c r="BI134" i="2"/>
  <c r="BH134" i="2"/>
  <c r="BG134" i="2"/>
  <c r="BE134" i="2"/>
  <c r="T134" i="2"/>
  <c r="T123" i="2"/>
  <c r="T122" i="2" s="1"/>
  <c r="R134" i="2"/>
  <c r="R123" i="2" s="1"/>
  <c r="R122" i="2" s="1"/>
  <c r="R121" i="2" s="1"/>
  <c r="P134" i="2"/>
  <c r="P123" i="2"/>
  <c r="P122" i="2" s="1"/>
  <c r="BI124" i="2"/>
  <c r="BH124" i="2"/>
  <c r="BG124" i="2"/>
  <c r="BE124" i="2"/>
  <c r="T124" i="2"/>
  <c r="R124" i="2"/>
  <c r="P124" i="2"/>
  <c r="F115" i="2"/>
  <c r="E113" i="2"/>
  <c r="F89" i="2"/>
  <c r="E87" i="2"/>
  <c r="J24" i="2"/>
  <c r="E24" i="2"/>
  <c r="J118" i="2" s="1"/>
  <c r="J23" i="2"/>
  <c r="J21" i="2"/>
  <c r="E21" i="2"/>
  <c r="J117" i="2" s="1"/>
  <c r="J20" i="2"/>
  <c r="J18" i="2"/>
  <c r="E18" i="2"/>
  <c r="F118" i="2" s="1"/>
  <c r="J17" i="2"/>
  <c r="J15" i="2"/>
  <c r="E15" i="2"/>
  <c r="F117" i="2" s="1"/>
  <c r="J14" i="2"/>
  <c r="J12" i="2"/>
  <c r="J115" i="2"/>
  <c r="E7" i="2"/>
  <c r="E85" i="2" s="1"/>
  <c r="L90" i="1"/>
  <c r="AM90" i="1"/>
  <c r="AM89" i="1"/>
  <c r="L89" i="1"/>
  <c r="AM87" i="1"/>
  <c r="L87" i="1"/>
  <c r="L85" i="1"/>
  <c r="L84" i="1"/>
  <c r="J134" i="2"/>
  <c r="BK124" i="2"/>
  <c r="J139" i="2"/>
  <c r="J124" i="2"/>
  <c r="BK1253" i="3"/>
  <c r="J1248" i="3"/>
  <c r="J1244" i="3"/>
  <c r="J1224" i="3"/>
  <c r="J1201" i="3"/>
  <c r="BK1164" i="3"/>
  <c r="J1139" i="3"/>
  <c r="J920" i="3"/>
  <c r="J866" i="3"/>
  <c r="J836" i="3"/>
  <c r="J827" i="3"/>
  <c r="BK786" i="3"/>
  <c r="J769" i="3"/>
  <c r="BK667" i="3"/>
  <c r="J619" i="3"/>
  <c r="BK585" i="3"/>
  <c r="BK574" i="3"/>
  <c r="BK568" i="3"/>
  <c r="BK560" i="3"/>
  <c r="J554" i="3"/>
  <c r="BK549" i="3"/>
  <c r="J514" i="3"/>
  <c r="J502" i="3"/>
  <c r="BK496" i="3"/>
  <c r="BK447" i="3"/>
  <c r="BK428" i="3"/>
  <c r="BK378" i="3"/>
  <c r="J337" i="3"/>
  <c r="J286" i="3"/>
  <c r="J201" i="3"/>
  <c r="J1207" i="3"/>
  <c r="BK1180" i="3"/>
  <c r="BK1163" i="3"/>
  <c r="BK1122" i="3"/>
  <c r="BK1075" i="3"/>
  <c r="BK1021" i="3"/>
  <c r="J1008" i="3"/>
  <c r="J982" i="3"/>
  <c r="BK963" i="3"/>
  <c r="J923" i="3"/>
  <c r="BK857" i="3"/>
  <c r="BK821" i="3"/>
  <c r="BK804" i="3"/>
  <c r="J680" i="3"/>
  <c r="BK648" i="3"/>
  <c r="J600" i="3"/>
  <c r="J572" i="3"/>
  <c r="J548" i="3"/>
  <c r="BK488" i="3"/>
  <c r="J431" i="3"/>
  <c r="J419" i="3"/>
  <c r="BK379" i="3"/>
  <c r="BK200" i="3"/>
  <c r="BK1224" i="3"/>
  <c r="J954" i="3"/>
  <c r="BK946" i="3"/>
  <c r="BK889" i="3"/>
  <c r="J865" i="3"/>
  <c r="BK852" i="3"/>
  <c r="J773" i="3"/>
  <c r="BK703" i="3"/>
  <c r="BK670" i="3"/>
  <c r="J648" i="3"/>
  <c r="BK603" i="3"/>
  <c r="J582" i="3"/>
  <c r="BK562" i="3"/>
  <c r="BK545" i="3"/>
  <c r="J520" i="3"/>
  <c r="J379" i="3"/>
  <c r="J322" i="3"/>
  <c r="BK293" i="3"/>
  <c r="J257" i="3"/>
  <c r="BK1243" i="3"/>
  <c r="BK1194" i="3"/>
  <c r="J1161" i="3"/>
  <c r="BK1143" i="3"/>
  <c r="J1129" i="3"/>
  <c r="J1077" i="3"/>
  <c r="BK1042" i="3"/>
  <c r="J1000" i="3"/>
  <c r="J960" i="3"/>
  <c r="BK892" i="3"/>
  <c r="J871" i="3"/>
  <c r="BK866" i="3"/>
  <c r="J853" i="3"/>
  <c r="BK824" i="3"/>
  <c r="BK731" i="3"/>
  <c r="J664" i="3"/>
  <c r="J599" i="3"/>
  <c r="BK577" i="3"/>
  <c r="J569" i="3"/>
  <c r="BK556" i="3"/>
  <c r="J539" i="3"/>
  <c r="BK416" i="3"/>
  <c r="BK409" i="3"/>
  <c r="J305" i="3"/>
  <c r="J200" i="3"/>
  <c r="J1252" i="3"/>
  <c r="J1230" i="3"/>
  <c r="J1195" i="3"/>
  <c r="BK1166" i="3"/>
  <c r="J1100" i="3"/>
  <c r="J1075" i="3"/>
  <c r="J1015" i="3"/>
  <c r="BK978" i="3"/>
  <c r="BK916" i="3"/>
  <c r="BK882" i="3"/>
  <c r="J858" i="3"/>
  <c r="BK837" i="3"/>
  <c r="J786" i="3"/>
  <c r="J755" i="3"/>
  <c r="BK749" i="3"/>
  <c r="BK680" i="3"/>
  <c r="J671" i="3"/>
  <c r="BK622" i="3"/>
  <c r="J579" i="3"/>
  <c r="BK551" i="3"/>
  <c r="BK522" i="3"/>
  <c r="J503" i="3"/>
  <c r="J476" i="3"/>
  <c r="BK394" i="3"/>
  <c r="BK356" i="3"/>
  <c r="BK258" i="3"/>
  <c r="BK1198" i="3"/>
  <c r="J1164" i="3"/>
  <c r="J1097" i="3"/>
  <c r="J1081" i="3"/>
  <c r="J981" i="3"/>
  <c r="BK951" i="3"/>
  <c r="BK903" i="3"/>
  <c r="J856" i="3"/>
  <c r="BK787" i="3"/>
  <c r="J768" i="3"/>
  <c r="BK734" i="3"/>
  <c r="BK663" i="3"/>
  <c r="J614" i="3"/>
  <c r="BK595" i="3"/>
  <c r="BK563" i="3"/>
  <c r="J506" i="3"/>
  <c r="BK465" i="3"/>
  <c r="J381" i="3"/>
  <c r="BK201" i="3"/>
  <c r="J1204" i="3"/>
  <c r="J1065" i="3"/>
  <c r="J974" i="3"/>
  <c r="BK950" i="3"/>
  <c r="J929" i="3"/>
  <c r="J908" i="3"/>
  <c r="BK883" i="3"/>
  <c r="J855" i="3"/>
  <c r="BK834" i="3"/>
  <c r="J781" i="3"/>
  <c r="BK751" i="3"/>
  <c r="BK739" i="3"/>
  <c r="J653" i="3"/>
  <c r="J612" i="3"/>
  <c r="BK579" i="3"/>
  <c r="J567" i="3"/>
  <c r="J499" i="3"/>
  <c r="BK466" i="3"/>
  <c r="J415" i="3"/>
  <c r="BK208" i="3"/>
  <c r="J1293" i="3"/>
  <c r="J1269" i="3"/>
  <c r="BK1263" i="3"/>
  <c r="BK1261" i="3"/>
  <c r="BK1256" i="3"/>
  <c r="J1250" i="3"/>
  <c r="BK1223" i="3"/>
  <c r="J1169" i="3"/>
  <c r="J1131" i="3"/>
  <c r="BK1084" i="3"/>
  <c r="J1033" i="3"/>
  <c r="BK979" i="3"/>
  <c r="J952" i="3"/>
  <c r="J900" i="3"/>
  <c r="BK874" i="3"/>
  <c r="BK863" i="3"/>
  <c r="BK833" i="3"/>
  <c r="BK769" i="3"/>
  <c r="BK615" i="3"/>
  <c r="BK609" i="3"/>
  <c r="J577" i="3"/>
  <c r="BK526" i="3"/>
  <c r="BK500" i="3"/>
  <c r="J410" i="3"/>
  <c r="J307" i="3"/>
  <c r="J208" i="3"/>
  <c r="J152" i="3"/>
  <c r="J621" i="4"/>
  <c r="BK601" i="4"/>
  <c r="J551" i="4"/>
  <c r="J522" i="4"/>
  <c r="BK406" i="4"/>
  <c r="J249" i="4"/>
  <c r="BK202" i="4"/>
  <c r="J185" i="4"/>
  <c r="J149" i="4"/>
  <c r="BK595" i="4"/>
  <c r="J571" i="4"/>
  <c r="BK494" i="4"/>
  <c r="BK447" i="4"/>
  <c r="J416" i="4"/>
  <c r="J392" i="4"/>
  <c r="BK372" i="4"/>
  <c r="BK325" i="4"/>
  <c r="J245" i="4"/>
  <c r="BK215" i="4"/>
  <c r="J199" i="4"/>
  <c r="J614" i="4"/>
  <c r="BK584" i="4"/>
  <c r="J537" i="4"/>
  <c r="J503" i="4"/>
  <c r="J472" i="4"/>
  <c r="BK437" i="4"/>
  <c r="J406" i="4"/>
  <c r="BK380" i="4"/>
  <c r="J347" i="4"/>
  <c r="J325" i="4"/>
  <c r="BK251" i="4"/>
  <c r="J225" i="4"/>
  <c r="BK179" i="4"/>
  <c r="BK628" i="4"/>
  <c r="J610" i="4"/>
  <c r="J584" i="4"/>
  <c r="BK533" i="4"/>
  <c r="J476" i="4"/>
  <c r="BK452" i="4"/>
  <c r="J409" i="4"/>
  <c r="BK378" i="4"/>
  <c r="BK342" i="4"/>
  <c r="BK309" i="4"/>
  <c r="BK224" i="4"/>
  <c r="J184" i="4"/>
  <c r="J169" i="4"/>
  <c r="BK664" i="4"/>
  <c r="J591" i="4"/>
  <c r="J458" i="4"/>
  <c r="BK422" i="4"/>
  <c r="J410" i="4"/>
  <c r="BK379" i="4"/>
  <c r="J324" i="4"/>
  <c r="J216" i="4"/>
  <c r="BK199" i="4"/>
  <c r="J182" i="4"/>
  <c r="BK617" i="4"/>
  <c r="BK607" i="4"/>
  <c r="J582" i="4"/>
  <c r="J526" i="4"/>
  <c r="BK453" i="4"/>
  <c r="BK419" i="4"/>
  <c r="J381" i="4"/>
  <c r="BK340" i="4"/>
  <c r="BK295" i="4"/>
  <c r="J223" i="4"/>
  <c r="J161" i="4"/>
  <c r="J612" i="4"/>
  <c r="J594" i="4"/>
  <c r="BK571" i="4"/>
  <c r="J521" i="4"/>
  <c r="J452" i="4"/>
  <c r="J440" i="4"/>
  <c r="BK389" i="4"/>
  <c r="J349" i="4"/>
  <c r="J309" i="4"/>
  <c r="J301" i="4"/>
  <c r="BK238" i="4"/>
  <c r="J179" i="4"/>
  <c r="J147" i="4"/>
  <c r="J671" i="4"/>
  <c r="J660" i="4"/>
  <c r="J622" i="4"/>
  <c r="BK476" i="4"/>
  <c r="J451" i="4"/>
  <c r="J424" i="4"/>
  <c r="J378" i="4"/>
  <c r="J339" i="4"/>
  <c r="J306" i="4"/>
  <c r="J232" i="4"/>
  <c r="J196" i="4"/>
  <c r="BK160" i="4"/>
  <c r="J502" i="5"/>
  <c r="BK473" i="5"/>
  <c r="BK448" i="5"/>
  <c r="J376" i="5"/>
  <c r="BK334" i="5"/>
  <c r="BK291" i="5"/>
  <c r="J251" i="5"/>
  <c r="BK228" i="5"/>
  <c r="BK206" i="5"/>
  <c r="BK178" i="5"/>
  <c r="BK498" i="5"/>
  <c r="J471" i="5"/>
  <c r="J420" i="5"/>
  <c r="BK371" i="5"/>
  <c r="BK335" i="5"/>
  <c r="BK286" i="5"/>
  <c r="BK251" i="5"/>
  <c r="BK235" i="5"/>
  <c r="J199" i="5"/>
  <c r="BK480" i="5"/>
  <c r="BK373" i="5"/>
  <c r="BK303" i="5"/>
  <c r="BK275" i="5"/>
  <c r="BK215" i="5"/>
  <c r="J181" i="5"/>
  <c r="BK169" i="5"/>
  <c r="BK500" i="5"/>
  <c r="BK474" i="5"/>
  <c r="J448" i="5"/>
  <c r="J404" i="5"/>
  <c r="J348" i="5"/>
  <c r="BK317" i="5"/>
  <c r="J228" i="5"/>
  <c r="BK209" i="5"/>
  <c r="J492" i="5"/>
  <c r="BK402" i="5"/>
  <c r="BK375" i="5"/>
  <c r="BK285" i="5"/>
  <c r="BK232" i="5"/>
  <c r="BK200" i="5"/>
  <c r="BK173" i="5"/>
  <c r="J480" i="5"/>
  <c r="BK415" i="5"/>
  <c r="BK376" i="5"/>
  <c r="J364" i="5"/>
  <c r="BK323" i="5"/>
  <c r="J290" i="5"/>
  <c r="J247" i="5"/>
  <c r="J203" i="5"/>
  <c r="J144" i="5"/>
  <c r="J463" i="5"/>
  <c r="BK420" i="5"/>
  <c r="BK355" i="5"/>
  <c r="J334" i="5"/>
  <c r="J304" i="5"/>
  <c r="BK254" i="5"/>
  <c r="BK230" i="5"/>
  <c r="BK197" i="5"/>
  <c r="J147" i="5"/>
  <c r="J544" i="5"/>
  <c r="BK501" i="5"/>
  <c r="J469" i="5"/>
  <c r="BK404" i="5"/>
  <c r="J374" i="5"/>
  <c r="J323" i="5"/>
  <c r="J287" i="5"/>
  <c r="J258" i="5"/>
  <c r="J229" i="5"/>
  <c r="BK196" i="5"/>
  <c r="J169" i="5"/>
  <c r="BK139" i="2"/>
  <c r="AS94" i="1"/>
  <c r="BK1252" i="3"/>
  <c r="BK1247" i="3"/>
  <c r="J1243" i="3"/>
  <c r="J1223" i="3"/>
  <c r="BK1195" i="3"/>
  <c r="BK1171" i="3"/>
  <c r="J1142" i="3"/>
  <c r="J948" i="3"/>
  <c r="J876" i="3"/>
  <c r="BK851" i="3"/>
  <c r="J832" i="3"/>
  <c r="BK805" i="3"/>
  <c r="BK779" i="3"/>
  <c r="BK768" i="3"/>
  <c r="BK747" i="3"/>
  <c r="J627" i="3"/>
  <c r="BK600" i="3"/>
  <c r="BK576" i="3"/>
  <c r="J571" i="3"/>
  <c r="J566" i="3"/>
  <c r="J550" i="3"/>
  <c r="J521" i="3"/>
  <c r="BK501" i="3"/>
  <c r="BK499" i="3"/>
  <c r="BK442" i="3"/>
  <c r="BK411" i="3"/>
  <c r="BK377" i="3"/>
  <c r="BK289" i="3"/>
  <c r="J268" i="3"/>
  <c r="BK1222" i="3"/>
  <c r="BK1201" i="3"/>
  <c r="J1173" i="3"/>
  <c r="BK1155" i="3"/>
  <c r="BK1086" i="3"/>
  <c r="J1076" i="3"/>
  <c r="J1042" i="3"/>
  <c r="BK1015" i="3"/>
  <c r="BK1000" i="3"/>
  <c r="BK970" i="3"/>
  <c r="J951" i="3"/>
  <c r="BK935" i="3"/>
  <c r="J868" i="3"/>
  <c r="BK832" i="3"/>
  <c r="J820" i="3"/>
  <c r="BK741" i="3"/>
  <c r="J665" i="3"/>
  <c r="J622" i="3"/>
  <c r="J576" i="3"/>
  <c r="J560" i="3"/>
  <c r="J542" i="3"/>
  <c r="BK482" i="3"/>
  <c r="J430" i="3"/>
  <c r="BK415" i="3"/>
  <c r="J368" i="3"/>
  <c r="J289" i="3"/>
  <c r="J149" i="3"/>
  <c r="J1198" i="3"/>
  <c r="BK952" i="3"/>
  <c r="BK905" i="3"/>
  <c r="BK858" i="3"/>
  <c r="BK820" i="3"/>
  <c r="J753" i="3"/>
  <c r="BK679" i="3"/>
  <c r="J666" i="3"/>
  <c r="BK619" i="3"/>
  <c r="BK596" i="3"/>
  <c r="BK514" i="3"/>
  <c r="BK362" i="3"/>
  <c r="BK319" i="3"/>
  <c r="J290" i="3"/>
  <c r="BK1250" i="3"/>
  <c r="J1231" i="3"/>
  <c r="J1227" i="3"/>
  <c r="BK1169" i="3"/>
  <c r="BK1142" i="3"/>
  <c r="J1118" i="3"/>
  <c r="J1080" i="3"/>
  <c r="BK1016" i="3"/>
  <c r="BK981" i="3"/>
  <c r="J932" i="3"/>
  <c r="J883" i="3"/>
  <c r="BK860" i="3"/>
  <c r="J837" i="3"/>
  <c r="J783" i="3"/>
  <c r="J746" i="3"/>
  <c r="BK678" i="3"/>
  <c r="BK645" i="3"/>
  <c r="J578" i="3"/>
  <c r="BK566" i="3"/>
  <c r="J545" i="3"/>
  <c r="BK441" i="3"/>
  <c r="J362" i="3"/>
  <c r="J293" i="3"/>
  <c r="BK178" i="3"/>
  <c r="BK1248" i="3"/>
  <c r="BK1212" i="3"/>
  <c r="BK1185" i="3"/>
  <c r="BK1108" i="3"/>
  <c r="BK1077" i="3"/>
  <c r="BK1019" i="3"/>
  <c r="J1003" i="3"/>
  <c r="J967" i="3"/>
  <c r="J949" i="3"/>
  <c r="BK891" i="3"/>
  <c r="BK862" i="3"/>
  <c r="J841" i="3"/>
  <c r="J824" i="3"/>
  <c r="BK782" i="3"/>
  <c r="J754" i="3"/>
  <c r="J748" i="3"/>
  <c r="J668" i="3"/>
  <c r="BK633" i="3"/>
  <c r="BK599" i="3"/>
  <c r="BK559" i="3"/>
  <c r="BK539" i="3"/>
  <c r="BK521" i="3"/>
  <c r="J508" i="3"/>
  <c r="BK467" i="3"/>
  <c r="J429" i="3"/>
  <c r="J374" i="3"/>
  <c r="BK268" i="3"/>
  <c r="J1221" i="3"/>
  <c r="BK1173" i="3"/>
  <c r="J1098" i="3"/>
  <c r="J1084" i="3"/>
  <c r="BK1078" i="3"/>
  <c r="J1020" i="3"/>
  <c r="BK954" i="3"/>
  <c r="BK900" i="3"/>
  <c r="J804" i="3"/>
  <c r="BK778" i="3"/>
  <c r="BK753" i="3"/>
  <c r="BK682" i="3"/>
  <c r="BK624" i="3"/>
  <c r="BK613" i="3"/>
  <c r="J593" i="3"/>
  <c r="BK550" i="3"/>
  <c r="J526" i="3"/>
  <c r="J482" i="3"/>
  <c r="BK419" i="3"/>
  <c r="BK368" i="3"/>
  <c r="J171" i="3"/>
  <c r="BK1131" i="3"/>
  <c r="BK1098" i="3"/>
  <c r="J1053" i="3"/>
  <c r="J964" i="3"/>
  <c r="BK945" i="3"/>
  <c r="BK920" i="3"/>
  <c r="J892" i="3"/>
  <c r="J875" i="3"/>
  <c r="BK831" i="3"/>
  <c r="BK780" i="3"/>
  <c r="J747" i="3"/>
  <c r="J682" i="3"/>
  <c r="J651" i="3"/>
  <c r="J585" i="3"/>
  <c r="J565" i="3"/>
  <c r="BK476" i="3"/>
  <c r="BK453" i="3"/>
  <c r="BK290" i="3"/>
  <c r="J1297" i="3"/>
  <c r="BK1277" i="3"/>
  <c r="J1268" i="3"/>
  <c r="J1265" i="3"/>
  <c r="BK1260" i="3"/>
  <c r="BK1251" i="3"/>
  <c r="J1245" i="3"/>
  <c r="J1222" i="3"/>
  <c r="BK1168" i="3"/>
  <c r="J1079" i="3"/>
  <c r="BK1020" i="3"/>
  <c r="J978" i="3"/>
  <c r="BK960" i="3"/>
  <c r="BK908" i="3"/>
  <c r="J877" i="3"/>
  <c r="BK864" i="3"/>
  <c r="BK856" i="3"/>
  <c r="BK803" i="3"/>
  <c r="J677" i="3"/>
  <c r="J630" i="3"/>
  <c r="J616" i="3"/>
  <c r="J594" i="3"/>
  <c r="J568" i="3"/>
  <c r="BK504" i="3"/>
  <c r="J453" i="3"/>
  <c r="J380" i="3"/>
  <c r="J303" i="3"/>
  <c r="J178" i="3"/>
  <c r="J664" i="4"/>
  <c r="J617" i="4"/>
  <c r="BK583" i="4"/>
  <c r="J525" i="4"/>
  <c r="J408" i="4"/>
  <c r="BK308" i="4"/>
  <c r="J268" i="4"/>
  <c r="J203" i="4"/>
  <c r="J157" i="4"/>
  <c r="BK608" i="4"/>
  <c r="J579" i="4"/>
  <c r="J531" i="4"/>
  <c r="J469" i="4"/>
  <c r="J419" i="4"/>
  <c r="BK409" i="4"/>
  <c r="BK377" i="4"/>
  <c r="BK326" i="4"/>
  <c r="BK300" i="4"/>
  <c r="J231" i="4"/>
  <c r="J207" i="4"/>
  <c r="BK161" i="4"/>
  <c r="BK602" i="4"/>
  <c r="J581" i="4"/>
  <c r="J513" i="4"/>
  <c r="J479" i="4"/>
  <c r="BK451" i="4"/>
  <c r="J433" i="4"/>
  <c r="J390" i="4"/>
  <c r="BK369" i="4"/>
  <c r="J337" i="4"/>
  <c r="BK324" i="4"/>
  <c r="BK236" i="4"/>
  <c r="BK232" i="4"/>
  <c r="J173" i="4"/>
  <c r="BK618" i="4"/>
  <c r="BK581" i="4"/>
  <c r="BK497" i="4"/>
  <c r="BK458" i="4"/>
  <c r="J422" i="4"/>
  <c r="J389" i="4"/>
  <c r="BK345" i="4"/>
  <c r="BK306" i="4"/>
  <c r="BK231" i="4"/>
  <c r="BK196" i="4"/>
  <c r="BK177" i="4"/>
  <c r="BK167" i="4"/>
  <c r="J663" i="4"/>
  <c r="J611" i="4"/>
  <c r="J556" i="4"/>
  <c r="BK526" i="4"/>
  <c r="BK448" i="4"/>
  <c r="J415" i="4"/>
  <c r="BK381" i="4"/>
  <c r="J348" i="4"/>
  <c r="BK312" i="4"/>
  <c r="BK206" i="4"/>
  <c r="J183" i="4"/>
  <c r="J618" i="4"/>
  <c r="J601" i="4"/>
  <c r="BK579" i="4"/>
  <c r="BK528" i="4"/>
  <c r="J494" i="4"/>
  <c r="BK436" i="4"/>
  <c r="J425" i="4"/>
  <c r="J413" i="4"/>
  <c r="J369" i="4"/>
  <c r="J338" i="4"/>
  <c r="J243" i="4"/>
  <c r="J224" i="4"/>
  <c r="J187" i="4"/>
  <c r="BK166" i="4"/>
  <c r="BK147" i="4"/>
  <c r="J606" i="4"/>
  <c r="BK585" i="4"/>
  <c r="J562" i="4"/>
  <c r="BK511" i="4"/>
  <c r="J445" i="4"/>
  <c r="BK410" i="4"/>
  <c r="J353" i="4"/>
  <c r="J312" i="4"/>
  <c r="BK302" i="4"/>
  <c r="BK245" i="4"/>
  <c r="BK190" i="4"/>
  <c r="J148" i="4"/>
  <c r="BK667" i="4"/>
  <c r="J665" i="4"/>
  <c r="J628" i="4"/>
  <c r="J609" i="4"/>
  <c r="BK455" i="4"/>
  <c r="J447" i="4"/>
  <c r="BK390" i="4"/>
  <c r="J341" i="4"/>
  <c r="J310" i="4"/>
  <c r="BK246" i="4"/>
  <c r="BK210" i="4"/>
  <c r="BK188" i="4"/>
  <c r="BK369" i="5"/>
  <c r="J316" i="5"/>
  <c r="J286" i="5"/>
  <c r="BK262" i="5"/>
  <c r="J234" i="5"/>
  <c r="BK227" i="5"/>
  <c r="BK202" i="5"/>
  <c r="J150" i="5"/>
  <c r="BK496" i="5"/>
  <c r="BK470" i="5"/>
  <c r="J416" i="5"/>
  <c r="BK378" i="5"/>
  <c r="J341" i="5"/>
  <c r="BK290" i="5"/>
  <c r="J272" i="5"/>
  <c r="BK249" i="5"/>
  <c r="BK203" i="5"/>
  <c r="BK436" i="5"/>
  <c r="BK399" i="5"/>
  <c r="J372" i="5"/>
  <c r="BK318" i="5"/>
  <c r="J276" i="5"/>
  <c r="BK212" i="5"/>
  <c r="J197" i="5"/>
  <c r="J140" i="5"/>
  <c r="J501" i="5"/>
  <c r="BK492" i="5"/>
  <c r="BK447" i="5"/>
  <c r="J400" i="5"/>
  <c r="J355" i="5"/>
  <c r="J320" i="5"/>
  <c r="J289" i="5"/>
  <c r="BK224" i="5"/>
  <c r="J193" i="5"/>
  <c r="J465" i="5"/>
  <c r="J399" i="5"/>
  <c r="BK332" i="5"/>
  <c r="J261" i="5"/>
  <c r="BK238" i="5"/>
  <c r="J202" i="5"/>
  <c r="J155" i="5"/>
  <c r="BK464" i="5"/>
  <c r="J417" i="5"/>
  <c r="BK377" i="5"/>
  <c r="BK333" i="5"/>
  <c r="BK316" i="5"/>
  <c r="J269" i="5"/>
  <c r="BK250" i="5"/>
  <c r="J222" i="5"/>
  <c r="BK150" i="5"/>
  <c r="BK490" i="5"/>
  <c r="BK422" i="5"/>
  <c r="J415" i="5"/>
  <c r="J359" i="5"/>
  <c r="J335" i="5"/>
  <c r="J325" i="5"/>
  <c r="J249" i="5"/>
  <c r="J226" i="5"/>
  <c r="J190" i="5"/>
  <c r="BK153" i="5"/>
  <c r="J531" i="5"/>
  <c r="BK494" i="5"/>
  <c r="BK471" i="5"/>
  <c r="J408" i="5"/>
  <c r="J370" i="5"/>
  <c r="BK325" i="5"/>
  <c r="J277" i="5"/>
  <c r="J238" i="5"/>
  <c r="J224" i="5"/>
  <c r="BK174" i="5"/>
  <c r="J1035" i="3"/>
  <c r="J975" i="3"/>
  <c r="BK948" i="3"/>
  <c r="BK919" i="3"/>
  <c r="BK840" i="3"/>
  <c r="BK829" i="3"/>
  <c r="BK783" i="3"/>
  <c r="J670" i="3"/>
  <c r="BK607" i="3"/>
  <c r="J575" i="3"/>
  <c r="J559" i="3"/>
  <c r="BK530" i="3"/>
  <c r="J444" i="3"/>
  <c r="J428" i="3"/>
  <c r="BK410" i="3"/>
  <c r="BK307" i="3"/>
  <c r="BK152" i="3"/>
  <c r="J961" i="3"/>
  <c r="BK947" i="3"/>
  <c r="J921" i="3"/>
  <c r="J860" i="3"/>
  <c r="BK835" i="3"/>
  <c r="BK754" i="3"/>
  <c r="BK677" i="3"/>
  <c r="BK665" i="3"/>
  <c r="BK610" i="3"/>
  <c r="J592" i="3"/>
  <c r="BK554" i="3"/>
  <c r="BK548" i="3"/>
  <c r="J523" i="3"/>
  <c r="BK380" i="3"/>
  <c r="BK345" i="3"/>
  <c r="BK296" i="3"/>
  <c r="J258" i="3"/>
  <c r="BK1244" i="3"/>
  <c r="BK1232" i="3"/>
  <c r="J1228" i="3"/>
  <c r="J1155" i="3"/>
  <c r="J1138" i="3"/>
  <c r="BK1082" i="3"/>
  <c r="BK1053" i="3"/>
  <c r="J1007" i="3"/>
  <c r="BK964" i="3"/>
  <c r="J889" i="3"/>
  <c r="BK870" i="3"/>
  <c r="J854" i="3"/>
  <c r="J833" i="3"/>
  <c r="J749" i="3"/>
  <c r="J736" i="3"/>
  <c r="J652" i="3"/>
  <c r="J595" i="3"/>
  <c r="J574" i="3"/>
  <c r="J562" i="3"/>
  <c r="J530" i="3"/>
  <c r="BK431" i="3"/>
  <c r="J377" i="3"/>
  <c r="BK337" i="3"/>
  <c r="J1253" i="3"/>
  <c r="J1232" i="3"/>
  <c r="BK1191" i="3"/>
  <c r="BK1161" i="3"/>
  <c r="BK1079" i="3"/>
  <c r="J1016" i="3"/>
  <c r="J979" i="3"/>
  <c r="BK961" i="3"/>
  <c r="J905" i="3"/>
  <c r="J879" i="3"/>
  <c r="J857" i="3"/>
  <c r="J834" i="3"/>
  <c r="J819" i="3"/>
  <c r="BK767" i="3"/>
  <c r="J750" i="3"/>
  <c r="BK736" i="3"/>
  <c r="J676" i="3"/>
  <c r="BK630" i="3"/>
  <c r="J591" i="3"/>
  <c r="BK552" i="3"/>
  <c r="BK533" i="3"/>
  <c r="BK520" i="3"/>
  <c r="J485" i="3"/>
  <c r="J447" i="3"/>
  <c r="BK381" i="3"/>
  <c r="BK323" i="3"/>
  <c r="BK162" i="3"/>
  <c r="BK1207" i="3"/>
  <c r="J1166" i="3"/>
  <c r="J1122" i="3"/>
  <c r="J1086" i="3"/>
  <c r="BK1080" i="3"/>
  <c r="BK1023" i="3"/>
  <c r="J962" i="3"/>
  <c r="BK897" i="3"/>
  <c r="J852" i="3"/>
  <c r="BK781" i="3"/>
  <c r="BK752" i="3"/>
  <c r="BK676" i="3"/>
  <c r="J615" i="3"/>
  <c r="BK608" i="3"/>
  <c r="BK567" i="3"/>
  <c r="J527" i="3"/>
  <c r="J504" i="3"/>
  <c r="J394" i="3"/>
  <c r="BK249" i="3"/>
  <c r="BK1221" i="3"/>
  <c r="J1123" i="3"/>
  <c r="BK1096" i="3"/>
  <c r="BK975" i="3"/>
  <c r="J938" i="3"/>
  <c r="J919" i="3"/>
  <c r="BK890" i="3"/>
  <c r="BK865" i="3"/>
  <c r="J840" i="3"/>
  <c r="BK827" i="3"/>
  <c r="J778" i="3"/>
  <c r="BK744" i="3"/>
  <c r="J678" i="3"/>
  <c r="J624" i="3"/>
  <c r="BK593" i="3"/>
  <c r="BK570" i="3"/>
  <c r="J501" i="3"/>
  <c r="J467" i="3"/>
  <c r="BK444" i="3"/>
  <c r="J413" i="3"/>
  <c r="BK171" i="3"/>
  <c r="BK1289" i="3"/>
  <c r="BK1268" i="3"/>
  <c r="BK1265" i="3"/>
  <c r="J1262" i="3"/>
  <c r="J1260" i="3"/>
  <c r="J1256" i="3"/>
  <c r="J1247" i="3"/>
  <c r="BK1182" i="3"/>
  <c r="J1143" i="3"/>
  <c r="BK1100" i="3"/>
  <c r="BK1083" i="3"/>
  <c r="BK984" i="3"/>
  <c r="BK967" i="3"/>
  <c r="J946" i="3"/>
  <c r="J891" i="3"/>
  <c r="J870" i="3"/>
  <c r="J862" i="3"/>
  <c r="J835" i="3"/>
  <c r="J771" i="3"/>
  <c r="BK748" i="3"/>
  <c r="BK666" i="3"/>
  <c r="BK523" i="3"/>
  <c r="J470" i="3"/>
  <c r="BK426" i="3"/>
  <c r="J323" i="3"/>
  <c r="J296" i="3"/>
  <c r="BK663" i="4"/>
  <c r="BK614" i="4"/>
  <c r="BK590" i="4"/>
  <c r="BK539" i="4"/>
  <c r="J454" i="4"/>
  <c r="J395" i="4"/>
  <c r="BK303" i="4"/>
  <c r="BK237" i="4"/>
  <c r="BK193" i="4"/>
  <c r="J177" i="4"/>
  <c r="BK660" i="4"/>
  <c r="BK594" i="4"/>
  <c r="J553" i="4"/>
  <c r="J524" i="4"/>
  <c r="J444" i="4"/>
  <c r="J417" i="4"/>
  <c r="BK396" i="4"/>
  <c r="J365" i="4"/>
  <c r="BK322" i="4"/>
  <c r="J236" i="4"/>
  <c r="J214" i="4"/>
  <c r="J160" i="4"/>
  <c r="J592" i="4"/>
  <c r="BK541" i="4"/>
  <c r="BK524" i="4"/>
  <c r="J463" i="4"/>
  <c r="J428" i="4"/>
  <c r="J382" i="4"/>
  <c r="BK348" i="4"/>
  <c r="J326" i="4"/>
  <c r="BK234" i="4"/>
  <c r="BK201" i="4"/>
  <c r="BK171" i="4"/>
  <c r="J625" i="4"/>
  <c r="J603" i="4"/>
  <c r="BK537" i="4"/>
  <c r="BK521" i="4"/>
  <c r="J474" i="4"/>
  <c r="BK425" i="4"/>
  <c r="BK408" i="4"/>
  <c r="BK367" i="4"/>
  <c r="BK338" i="4"/>
  <c r="BK243" i="4"/>
  <c r="BK216" i="4"/>
  <c r="BK182" i="4"/>
  <c r="J159" i="4"/>
  <c r="BK612" i="4"/>
  <c r="J541" i="4"/>
  <c r="BK431" i="4"/>
  <c r="BK411" i="4"/>
  <c r="J391" i="4"/>
  <c r="BK311" i="4"/>
  <c r="BK310" i="4"/>
  <c r="J302" i="4"/>
  <c r="BK301" i="4"/>
  <c r="J293" i="4"/>
  <c r="J251" i="4"/>
  <c r="BK248" i="4"/>
  <c r="BK247" i="4"/>
  <c r="BK235" i="4"/>
  <c r="J219" i="4"/>
  <c r="J193" i="4"/>
  <c r="BK159" i="4"/>
  <c r="J615" i="4"/>
  <c r="BK603" i="4"/>
  <c r="BK556" i="4"/>
  <c r="BK495" i="4"/>
  <c r="BK444" i="4"/>
  <c r="BK424" i="4"/>
  <c r="BK412" i="4"/>
  <c r="BK365" i="4"/>
  <c r="BK327" i="4"/>
  <c r="J240" i="4"/>
  <c r="BK203" i="4"/>
  <c r="BK174" i="4"/>
  <c r="BK148" i="4"/>
  <c r="J607" i="4"/>
  <c r="BK591" i="4"/>
  <c r="BK568" i="4"/>
  <c r="J497" i="4"/>
  <c r="J441" i="4"/>
  <c r="J411" i="4"/>
  <c r="J377" i="4"/>
  <c r="J352" i="4"/>
  <c r="BK307" i="4"/>
  <c r="J295" i="4"/>
  <c r="BK220" i="4"/>
  <c r="BK352" i="4"/>
  <c r="BK240" i="4"/>
  <c r="J201" i="4"/>
  <c r="J167" i="4"/>
  <c r="BK509" i="5"/>
  <c r="J496" i="5"/>
  <c r="J466" i="5"/>
  <c r="J380" i="5"/>
  <c r="J339" i="5"/>
  <c r="J302" i="5"/>
  <c r="BK272" i="5"/>
  <c r="J250" i="5"/>
  <c r="J231" i="5"/>
  <c r="J215" i="5"/>
  <c r="BK193" i="5"/>
  <c r="BK508" i="5"/>
  <c r="J495" i="5"/>
  <c r="BK449" i="5"/>
  <c r="BK403" i="5"/>
  <c r="J369" i="5"/>
  <c r="BK339" i="5"/>
  <c r="J288" i="5"/>
  <c r="J265" i="5"/>
  <c r="BK233" i="5"/>
  <c r="J212" i="5"/>
  <c r="BK511" i="5"/>
  <c r="J421" i="5"/>
  <c r="J377" i="5"/>
  <c r="BK358" i="5"/>
  <c r="BK292" i="5"/>
  <c r="J219" i="5"/>
  <c r="J209" i="5"/>
  <c r="BK180" i="5"/>
  <c r="J509" i="5"/>
  <c r="J499" i="5"/>
  <c r="J472" i="5"/>
  <c r="BK428" i="5"/>
  <c r="BK372" i="5"/>
  <c r="J338" i="5"/>
  <c r="J292" i="5"/>
  <c r="J217" i="5"/>
  <c r="J508" i="5"/>
  <c r="J464" i="5"/>
  <c r="J397" i="5"/>
  <c r="J317" i="5"/>
  <c r="BK276" i="5"/>
  <c r="BK258" i="5"/>
  <c r="J227" i="5"/>
  <c r="BK190" i="5"/>
  <c r="BK140" i="5"/>
  <c r="BK418" i="5"/>
  <c r="J403" i="5"/>
  <c r="J371" i="5"/>
  <c r="BK336" i="5"/>
  <c r="BK304" i="5"/>
  <c r="J268" i="5"/>
  <c r="J241" i="5"/>
  <c r="BK219" i="5"/>
  <c r="J175" i="5"/>
  <c r="J494" i="5"/>
  <c r="BK462" i="5"/>
  <c r="BK417" i="5"/>
  <c r="J378" i="5"/>
  <c r="J336" i="5"/>
  <c r="BK320" i="5"/>
  <c r="BK248" i="5"/>
  <c r="J223" i="5"/>
  <c r="J187" i="5"/>
  <c r="BK551" i="5"/>
  <c r="BK531" i="5"/>
  <c r="BK502" i="5"/>
  <c r="BK491" i="5"/>
  <c r="J462" i="5"/>
  <c r="BK397" i="5"/>
  <c r="BK341" i="5"/>
  <c r="J312" i="5"/>
  <c r="J285" i="5"/>
  <c r="J255" i="5"/>
  <c r="J230" i="5"/>
  <c r="BK199" i="5"/>
  <c r="BK155" i="5"/>
  <c r="J465" i="3"/>
  <c r="J345" i="3"/>
  <c r="BK1228" i="3"/>
  <c r="J1182" i="3"/>
  <c r="J1146" i="3"/>
  <c r="J1096" i="3"/>
  <c r="J1082" i="3"/>
  <c r="BK1063" i="3"/>
  <c r="J971" i="3"/>
  <c r="BK921" i="3"/>
  <c r="J874" i="3"/>
  <c r="J803" i="3"/>
  <c r="BK755" i="3"/>
  <c r="J703" i="3"/>
  <c r="BK616" i="3"/>
  <c r="BK612" i="3"/>
  <c r="BK592" i="3"/>
  <c r="BK536" i="3"/>
  <c r="J456" i="3"/>
  <c r="BK413" i="3"/>
  <c r="BK322" i="3"/>
  <c r="J1208" i="3"/>
  <c r="BK1129" i="3"/>
  <c r="BK1097" i="3"/>
  <c r="J1023" i="3"/>
  <c r="BK971" i="3"/>
  <c r="BK944" i="3"/>
  <c r="J903" i="3"/>
  <c r="BK877" i="3"/>
  <c r="BK841" i="3"/>
  <c r="J821" i="3"/>
  <c r="BK750" i="3"/>
  <c r="BK674" i="3"/>
  <c r="J633" i="3"/>
  <c r="J607" i="3"/>
  <c r="BK571" i="3"/>
  <c r="BK505" i="3"/>
  <c r="BK470" i="3"/>
  <c r="BK434" i="3"/>
  <c r="J409" i="3"/>
  <c r="BK1293" i="3"/>
  <c r="J1277" i="3"/>
  <c r="BK1266" i="3"/>
  <c r="J1263" i="3"/>
  <c r="J1261" i="3"/>
  <c r="BK1257" i="3"/>
  <c r="BK1249" i="3"/>
  <c r="BK1231" i="3"/>
  <c r="BK1202" i="3"/>
  <c r="BK1139" i="3"/>
  <c r="BK1099" i="3"/>
  <c r="J1021" i="3"/>
  <c r="BK974" i="3"/>
  <c r="J950" i="3"/>
  <c r="J894" i="3"/>
  <c r="BK869" i="3"/>
  <c r="BK861" i="3"/>
  <c r="BK828" i="3"/>
  <c r="J767" i="3"/>
  <c r="J667" i="3"/>
  <c r="BK627" i="3"/>
  <c r="BK614" i="3"/>
  <c r="BK591" i="3"/>
  <c r="BK565" i="3"/>
  <c r="J496" i="3"/>
  <c r="BK430" i="3"/>
  <c r="J319" i="3"/>
  <c r="BK286" i="3"/>
  <c r="J160" i="3"/>
  <c r="J627" i="4"/>
  <c r="BK610" i="4"/>
  <c r="J586" i="4"/>
  <c r="J528" i="4"/>
  <c r="BK416" i="4"/>
  <c r="BK339" i="4"/>
  <c r="J298" i="4"/>
  <c r="J215" i="4"/>
  <c r="J200" i="4"/>
  <c r="J162" i="4"/>
  <c r="J616" i="4"/>
  <c r="BK582" i="4"/>
  <c r="BK551" i="4"/>
  <c r="BK479" i="4"/>
  <c r="BK420" i="4"/>
  <c r="BK413" i="4"/>
  <c r="BK388" i="4"/>
  <c r="J346" i="4"/>
  <c r="J307" i="4"/>
  <c r="J234" i="4"/>
  <c r="J210" i="4"/>
  <c r="J155" i="4"/>
  <c r="J593" i="4"/>
  <c r="BK569" i="4"/>
  <c r="J534" i="4"/>
  <c r="J495" i="4"/>
  <c r="J448" i="4"/>
  <c r="J431" i="4"/>
  <c r="BK395" i="4"/>
  <c r="J379" i="4"/>
  <c r="J345" i="4"/>
  <c r="BK293" i="4"/>
  <c r="J233" i="4"/>
  <c r="BK200" i="4"/>
  <c r="BK144" i="4"/>
  <c r="BK606" i="4"/>
  <c r="J568" i="4"/>
  <c r="BK513" i="4"/>
  <c r="BK463" i="4"/>
  <c r="BK428" i="4"/>
  <c r="BK382" i="4"/>
  <c r="BK347" i="4"/>
  <c r="J311" i="4"/>
  <c r="J238" i="4"/>
  <c r="J202" i="4"/>
  <c r="J171" i="4"/>
  <c r="BK157" i="4"/>
  <c r="J647" i="4"/>
  <c r="J590" i="4"/>
  <c r="J533" i="4"/>
  <c r="J455" i="4"/>
  <c r="J430" i="4"/>
  <c r="BK407" i="4"/>
  <c r="J380" i="4"/>
  <c r="J323" i="4"/>
  <c r="J213" i="4"/>
  <c r="BK187" i="4"/>
  <c r="J174" i="4"/>
  <c r="BK611" i="4"/>
  <c r="BK587" i="4"/>
  <c r="J569" i="4"/>
  <c r="J527" i="4"/>
  <c r="BK474" i="4"/>
  <c r="BK433" i="4"/>
  <c r="J418" i="4"/>
  <c r="J375" i="4"/>
  <c r="BK341" i="4"/>
  <c r="BK298" i="4"/>
  <c r="J237" i="4"/>
  <c r="BK213" i="4"/>
  <c r="BK183" i="4"/>
  <c r="BK149" i="4"/>
  <c r="BK141" i="4"/>
  <c r="J595" i="4"/>
  <c r="J583" i="4"/>
  <c r="BK527" i="4"/>
  <c r="BK472" i="4"/>
  <c r="J437" i="4"/>
  <c r="BK392" i="4"/>
  <c r="BK366" i="4"/>
  <c r="BK346" i="4"/>
  <c r="J308" i="4"/>
  <c r="J290" i="4"/>
  <c r="BK214" i="4"/>
  <c r="J152" i="4"/>
  <c r="BK671" i="4"/>
  <c r="BK665" i="4"/>
  <c r="BK627" i="4"/>
  <c r="J453" i="4"/>
  <c r="BK429" i="4"/>
  <c r="BK417" i="4"/>
  <c r="J366" i="4"/>
  <c r="BK323" i="4"/>
  <c r="J300" i="4"/>
  <c r="BK217" i="4"/>
  <c r="J190" i="4"/>
  <c r="J166" i="4"/>
  <c r="J505" i="5"/>
  <c r="J481" i="5"/>
  <c r="BK463" i="5"/>
  <c r="BK374" i="5"/>
  <c r="BK314" i="5"/>
  <c r="J275" i="5"/>
  <c r="BK271" i="5"/>
  <c r="J235" i="5"/>
  <c r="J221" i="5"/>
  <c r="BK198" i="5"/>
  <c r="J506" i="5"/>
  <c r="J491" i="5"/>
  <c r="J450" i="5"/>
  <c r="J396" i="5"/>
  <c r="BK359" i="5"/>
  <c r="BK326" i="5"/>
  <c r="J271" i="5"/>
  <c r="BK244" i="5"/>
  <c r="BK218" i="5"/>
  <c r="BK181" i="5"/>
  <c r="J422" i="5"/>
  <c r="J375" i="5"/>
  <c r="BK302" i="5"/>
  <c r="BK261" i="5"/>
  <c r="J206" i="5"/>
  <c r="J173" i="5"/>
  <c r="J512" i="5"/>
  <c r="BK493" i="5"/>
  <c r="BK469" i="5"/>
  <c r="BK421" i="5"/>
  <c r="BK366" i="5"/>
  <c r="BK324" i="5"/>
  <c r="BK265" i="5"/>
  <c r="BK223" i="5"/>
  <c r="J180" i="5"/>
  <c r="J437" i="5"/>
  <c r="BK388" i="5"/>
  <c r="BK289" i="5"/>
  <c r="J262" i="5"/>
  <c r="J244" i="5"/>
  <c r="BK221" i="5"/>
  <c r="BK184" i="5"/>
  <c r="BK465" i="5"/>
  <c r="J439" i="5"/>
  <c r="BK396" i="5"/>
  <c r="J366" i="5"/>
  <c r="J324" i="5"/>
  <c r="BK294" i="5"/>
  <c r="BK266" i="5"/>
  <c r="BK229" i="5"/>
  <c r="BK187" i="5"/>
  <c r="J500" i="5"/>
  <c r="J474" i="5"/>
  <c r="BK437" i="5"/>
  <c r="J413" i="5"/>
  <c r="BK338" i="5"/>
  <c r="J332" i="5"/>
  <c r="BK288" i="5"/>
  <c r="BK231" i="5"/>
  <c r="J178" i="5"/>
  <c r="J551" i="5"/>
  <c r="BK512" i="5"/>
  <c r="BK505" i="5"/>
  <c r="J473" i="5"/>
  <c r="BK413" i="5"/>
  <c r="J361" i="5"/>
  <c r="BK319" i="5"/>
  <c r="J291" i="5"/>
  <c r="J266" i="5"/>
  <c r="J232" i="5"/>
  <c r="BK216" i="5"/>
  <c r="J176" i="5"/>
  <c r="BK144" i="5"/>
  <c r="BK233" i="4"/>
  <c r="BK141" i="2"/>
  <c r="J141" i="2"/>
  <c r="BK134" i="2"/>
  <c r="J1255" i="3"/>
  <c r="J1249" i="3"/>
  <c r="BK1245" i="3"/>
  <c r="BK1227" i="3"/>
  <c r="J1220" i="3"/>
  <c r="J1180" i="3"/>
  <c r="BK1153" i="3"/>
  <c r="BK1138" i="3"/>
  <c r="J916" i="3"/>
  <c r="J863" i="3"/>
  <c r="J830" i="3"/>
  <c r="J787" i="3"/>
  <c r="BK773" i="3"/>
  <c r="J752" i="3"/>
  <c r="BK664" i="3"/>
  <c r="BK606" i="3"/>
  <c r="BK578" i="3"/>
  <c r="J573" i="3"/>
  <c r="BK569" i="3"/>
  <c r="J564" i="3"/>
  <c r="J556" i="3"/>
  <c r="J522" i="3"/>
  <c r="BK506" i="3"/>
  <c r="J500" i="3"/>
  <c r="J462" i="3"/>
  <c r="BK429" i="3"/>
  <c r="BK408" i="3"/>
  <c r="BK305" i="3"/>
  <c r="J271" i="3"/>
  <c r="BK165" i="3"/>
  <c r="BK1204" i="3"/>
  <c r="J1185" i="3"/>
  <c r="J1171" i="3"/>
  <c r="BK1141" i="3"/>
  <c r="J1078" i="3"/>
  <c r="J1063" i="3"/>
  <c r="J1019" i="3"/>
  <c r="BK994" i="3"/>
  <c r="J965" i="3"/>
  <c r="BK938" i="3"/>
  <c r="BK871" i="3"/>
  <c r="J831" i="3"/>
  <c r="BK819" i="3"/>
  <c r="J779" i="3"/>
  <c r="BK653" i="3"/>
  <c r="J603" i="3"/>
  <c r="J563" i="3"/>
  <c r="J552" i="3"/>
  <c r="BK503" i="3"/>
  <c r="J441" i="3"/>
  <c r="J426" i="3"/>
  <c r="J353" i="3"/>
  <c r="J225" i="3"/>
  <c r="BK1229" i="3"/>
  <c r="J1194" i="3"/>
  <c r="BK949" i="3"/>
  <c r="J944" i="3"/>
  <c r="J869" i="3"/>
  <c r="BK854" i="3"/>
  <c r="J805" i="3"/>
  <c r="J734" i="3"/>
  <c r="BK671" i="3"/>
  <c r="BK651" i="3"/>
  <c r="J608" i="3"/>
  <c r="BK573" i="3"/>
  <c r="J551" i="3"/>
  <c r="J536" i="3"/>
  <c r="J416" i="3"/>
  <c r="BK353" i="3"/>
  <c r="BK302" i="3"/>
  <c r="BK271" i="3"/>
  <c r="BK160" i="3"/>
  <c r="BK1233" i="3"/>
  <c r="BK1230" i="3"/>
  <c r="J1191" i="3"/>
  <c r="BK1146" i="3"/>
  <c r="BK1123" i="3"/>
  <c r="BK1065" i="3"/>
  <c r="BK1008" i="3"/>
  <c r="J994" i="3"/>
  <c r="J963" i="3"/>
  <c r="BK929" i="3"/>
  <c r="BK876" i="3"/>
  <c r="J864" i="3"/>
  <c r="BK836" i="3"/>
  <c r="BK775" i="3"/>
  <c r="J739" i="3"/>
  <c r="J674" i="3"/>
  <c r="BK594" i="3"/>
  <c r="BK575" i="3"/>
  <c r="BK553" i="3"/>
  <c r="J505" i="3"/>
  <c r="J411" i="3"/>
  <c r="BK374" i="3"/>
  <c r="J249" i="3"/>
  <c r="J162" i="3"/>
  <c r="J1251" i="3"/>
  <c r="BK1208" i="3"/>
  <c r="J1168" i="3"/>
  <c r="J1099" i="3"/>
  <c r="BK1033" i="3"/>
  <c r="J983" i="3"/>
  <c r="BK965" i="3"/>
  <c r="J945" i="3"/>
  <c r="J890" i="3"/>
  <c r="BK875" i="3"/>
  <c r="BK855" i="3"/>
  <c r="BK830" i="3"/>
  <c r="J775" i="3"/>
  <c r="J751" i="3"/>
  <c r="BK746" i="3"/>
  <c r="J679" i="3"/>
  <c r="BK652" i="3"/>
  <c r="J610" i="3"/>
  <c r="J553" i="3"/>
  <c r="BK527" i="3"/>
  <c r="J488" i="3"/>
  <c r="BK456" i="3"/>
  <c r="J378" i="3"/>
  <c r="BK303" i="3"/>
  <c r="BK149" i="3"/>
  <c r="J1202" i="3"/>
  <c r="J1163" i="3"/>
  <c r="J1083" i="3"/>
  <c r="BK1076" i="3"/>
  <c r="J984" i="3"/>
  <c r="J947" i="3"/>
  <c r="BK894" i="3"/>
  <c r="BK853" i="3"/>
  <c r="J780" i="3"/>
  <c r="J744" i="3"/>
  <c r="BK668" i="3"/>
  <c r="BK617" i="3"/>
  <c r="J596" i="3"/>
  <c r="J570" i="3"/>
  <c r="BK542" i="3"/>
  <c r="BK508" i="3"/>
  <c r="J466" i="3"/>
  <c r="J408" i="3"/>
  <c r="BK225" i="3"/>
  <c r="J1212" i="3"/>
  <c r="J1108" i="3"/>
  <c r="BK1081" i="3"/>
  <c r="BK982" i="3"/>
  <c r="BK962" i="3"/>
  <c r="BK932" i="3"/>
  <c r="J897" i="3"/>
  <c r="J861" i="3"/>
  <c r="J829" i="3"/>
  <c r="BK771" i="3"/>
  <c r="J741" i="3"/>
  <c r="J663" i="3"/>
  <c r="J609" i="3"/>
  <c r="BK572" i="3"/>
  <c r="J549" i="3"/>
  <c r="BK485" i="3"/>
  <c r="BK462" i="3"/>
  <c r="J442" i="3"/>
  <c r="J302" i="3"/>
  <c r="BK1297" i="3"/>
  <c r="J1289" i="3"/>
  <c r="BK1269" i="3"/>
  <c r="J1266" i="3"/>
  <c r="BK1262" i="3"/>
  <c r="J1257" i="3"/>
  <c r="BK1255" i="3"/>
  <c r="J1233" i="3"/>
  <c r="BK1211" i="3"/>
  <c r="J1153" i="3"/>
  <c r="BK1118" i="3"/>
  <c r="BK1035" i="3"/>
  <c r="BK1003" i="3"/>
  <c r="J970" i="3"/>
  <c r="BK923" i="3"/>
  <c r="BK879" i="3"/>
  <c r="BK868" i="3"/>
  <c r="J851" i="3"/>
  <c r="J782" i="3"/>
  <c r="J731" i="3"/>
  <c r="J645" i="3"/>
  <c r="J617" i="3"/>
  <c r="J613" i="3"/>
  <c r="BK582" i="3"/>
  <c r="J533" i="3"/>
  <c r="BK502" i="3"/>
  <c r="J434" i="3"/>
  <c r="J356" i="3"/>
  <c r="BK257" i="3"/>
  <c r="J165" i="3"/>
  <c r="J624" i="4"/>
  <c r="J608" i="4"/>
  <c r="J587" i="4"/>
  <c r="BK534" i="4"/>
  <c r="BK430" i="4"/>
  <c r="J340" i="4"/>
  <c r="BK219" i="4"/>
  <c r="BK189" i="4"/>
  <c r="BK173" i="4"/>
  <c r="BK625" i="4"/>
  <c r="BK593" i="4"/>
  <c r="BK562" i="4"/>
  <c r="BK550" i="4"/>
  <c r="BK473" i="4"/>
  <c r="BK418" i="4"/>
  <c r="J407" i="4"/>
  <c r="BK376" i="4"/>
  <c r="J342" i="4"/>
  <c r="J246" i="4"/>
  <c r="J217" i="4"/>
  <c r="BK162" i="4"/>
  <c r="BK615" i="4"/>
  <c r="J585" i="4"/>
  <c r="J539" i="4"/>
  <c r="J511" i="4"/>
  <c r="J473" i="4"/>
  <c r="BK441" i="4"/>
  <c r="J420" i="4"/>
  <c r="J388" i="4"/>
  <c r="J372" i="4"/>
  <c r="J327" i="4"/>
  <c r="J247" i="4"/>
  <c r="J206" i="4"/>
  <c r="J168" i="4"/>
  <c r="BK622" i="4"/>
  <c r="J602" i="4"/>
  <c r="BK553" i="4"/>
  <c r="BK525" i="4"/>
  <c r="J486" i="4"/>
  <c r="J423" i="4"/>
  <c r="BK391" i="4"/>
  <c r="BK375" i="4"/>
  <c r="BK337" i="4"/>
  <c r="BK249" i="4"/>
  <c r="BK225" i="4"/>
  <c r="J188" i="4"/>
  <c r="BK168" i="4"/>
  <c r="BK155" i="4"/>
  <c r="BK616" i="4"/>
  <c r="J580" i="4"/>
  <c r="BK522" i="4"/>
  <c r="BK445" i="4"/>
  <c r="J412" i="4"/>
  <c r="J396" i="4"/>
  <c r="J367" i="4"/>
  <c r="BK223" i="4"/>
  <c r="BK207" i="4"/>
  <c r="BK184" i="4"/>
  <c r="BK624" i="4"/>
  <c r="BK609" i="4"/>
  <c r="BK586" i="4"/>
  <c r="J550" i="4"/>
  <c r="BK503" i="4"/>
  <c r="BK454" i="4"/>
  <c r="J429" i="4"/>
  <c r="BK415" i="4"/>
  <c r="J376" i="4"/>
  <c r="BK349" i="4"/>
  <c r="J248" i="4"/>
  <c r="J235" i="4"/>
  <c r="J189" i="4"/>
  <c r="BK152" i="4"/>
  <c r="J144" i="4"/>
  <c r="BK592" i="4"/>
  <c r="BK580" i="4"/>
  <c r="BK531" i="4"/>
  <c r="BK486" i="4"/>
  <c r="J436" i="4"/>
  <c r="BK368" i="4"/>
  <c r="J322" i="4"/>
  <c r="J303" i="4"/>
  <c r="BK268" i="4"/>
  <c r="BK169" i="4"/>
  <c r="J141" i="4"/>
  <c r="J667" i="4"/>
  <c r="BK647" i="4"/>
  <c r="BK621" i="4"/>
  <c r="BK469" i="4"/>
  <c r="BK440" i="4"/>
  <c r="BK423" i="4"/>
  <c r="J368" i="4"/>
  <c r="BK353" i="4"/>
  <c r="BK290" i="4"/>
  <c r="J220" i="4"/>
  <c r="BK185" i="4"/>
  <c r="J498" i="5"/>
  <c r="J470" i="5"/>
  <c r="BK410" i="5"/>
  <c r="BK361" i="5"/>
  <c r="BK312" i="5"/>
  <c r="BK268" i="5"/>
  <c r="J248" i="5"/>
  <c r="J233" i="5"/>
  <c r="J218" i="5"/>
  <c r="J153" i="5"/>
  <c r="BK499" i="5"/>
  <c r="BK472" i="5"/>
  <c r="BK439" i="5"/>
  <c r="BK400" i="5"/>
  <c r="BK364" i="5"/>
  <c r="J319" i="5"/>
  <c r="BK277" i="5"/>
  <c r="BK247" i="5"/>
  <c r="BK226" i="5"/>
  <c r="J482" i="5"/>
  <c r="BK416" i="5"/>
  <c r="J388" i="5"/>
  <c r="BK370" i="5"/>
  <c r="J314" i="5"/>
  <c r="J216" i="5"/>
  <c r="J200" i="5"/>
  <c r="BK175" i="5"/>
  <c r="BK506" i="5"/>
  <c r="BK482" i="5"/>
  <c r="J449" i="5"/>
  <c r="J418" i="5"/>
  <c r="J358" i="5"/>
  <c r="J337" i="5"/>
  <c r="J303" i="5"/>
  <c r="BK269" i="5"/>
  <c r="J198" i="5"/>
  <c r="BK466" i="5"/>
  <c r="J428" i="5"/>
  <c r="BK380" i="5"/>
  <c r="BK287" i="5"/>
  <c r="J254" i="5"/>
  <c r="BK217" i="5"/>
  <c r="J174" i="5"/>
  <c r="BK481" i="5"/>
  <c r="J447" i="5"/>
  <c r="BK408" i="5"/>
  <c r="J373" i="5"/>
  <c r="BK348" i="5"/>
  <c r="J318" i="5"/>
  <c r="BK255" i="5"/>
  <c r="BK225" i="5"/>
  <c r="J196" i="5"/>
  <c r="BK147" i="5"/>
  <c r="J493" i="5"/>
  <c r="BK450" i="5"/>
  <c r="J410" i="5"/>
  <c r="BK337" i="5"/>
  <c r="J326" i="5"/>
  <c r="J267" i="5"/>
  <c r="BK234" i="5"/>
  <c r="BK222" i="5"/>
  <c r="BK176" i="5"/>
  <c r="BK544" i="5"/>
  <c r="J511" i="5"/>
  <c r="BK495" i="5"/>
  <c r="J490" i="5"/>
  <c r="J436" i="5"/>
  <c r="J402" i="5"/>
  <c r="J333" i="5"/>
  <c r="J294" i="5"/>
  <c r="BK267" i="5"/>
  <c r="BK241" i="5"/>
  <c r="J225" i="5"/>
  <c r="J184" i="5"/>
  <c r="J1141" i="3"/>
  <c r="J1211" i="3"/>
  <c r="BK1220" i="3"/>
  <c r="BK564" i="3"/>
  <c r="J1229" i="3"/>
  <c r="J606" i="3"/>
  <c r="BK1007" i="3"/>
  <c r="BK983" i="3"/>
  <c r="J935" i="3"/>
  <c r="J882" i="3"/>
  <c r="J828" i="3"/>
  <c r="T121" i="2" l="1"/>
  <c r="T137" i="2"/>
  <c r="P121" i="2"/>
  <c r="AU95" i="1" s="1"/>
  <c r="T148" i="3"/>
  <c r="T304" i="3"/>
  <c r="BK443" i="3"/>
  <c r="J443" i="3"/>
  <c r="J105" i="3"/>
  <c r="BK507" i="3"/>
  <c r="J507" i="3" s="1"/>
  <c r="J106" i="3" s="1"/>
  <c r="BK555" i="3"/>
  <c r="J555" i="3" s="1"/>
  <c r="J107" i="3" s="1"/>
  <c r="T561" i="3"/>
  <c r="P611" i="3"/>
  <c r="T611" i="3"/>
  <c r="R618" i="3"/>
  <c r="BK623" i="3"/>
  <c r="J623" i="3"/>
  <c r="J111" i="3" s="1"/>
  <c r="R623" i="3"/>
  <c r="P859" i="3"/>
  <c r="P878" i="3"/>
  <c r="R922" i="3"/>
  <c r="P966" i="3"/>
  <c r="BK1022" i="3"/>
  <c r="J1022" i="3" s="1"/>
  <c r="J119" i="3" s="1"/>
  <c r="T1085" i="3"/>
  <c r="P1203" i="3"/>
  <c r="BK1254" i="3"/>
  <c r="J1254" i="3" s="1"/>
  <c r="J123" i="3" s="1"/>
  <c r="P1292" i="3"/>
  <c r="T140" i="4"/>
  <c r="R165" i="4"/>
  <c r="R239" i="4"/>
  <c r="BK432" i="4"/>
  <c r="J432" i="4"/>
  <c r="J109" i="4" s="1"/>
  <c r="R432" i="4"/>
  <c r="BK475" i="4"/>
  <c r="J475" i="4" s="1"/>
  <c r="J111" i="4" s="1"/>
  <c r="T496" i="4"/>
  <c r="BK552" i="4"/>
  <c r="J552" i="4"/>
  <c r="J114" i="4" s="1"/>
  <c r="T570" i="4"/>
  <c r="P659" i="4"/>
  <c r="R666" i="4"/>
  <c r="P154" i="5"/>
  <c r="BK183" i="5"/>
  <c r="BK201" i="5"/>
  <c r="J201" i="5"/>
  <c r="J105" i="5" s="1"/>
  <c r="BK270" i="5"/>
  <c r="J270" i="5"/>
  <c r="J107" i="5" s="1"/>
  <c r="BK315" i="5"/>
  <c r="J315" i="5"/>
  <c r="J110" i="5"/>
  <c r="T354" i="5"/>
  <c r="P177" i="3"/>
  <c r="BK304" i="3"/>
  <c r="J304" i="3"/>
  <c r="J100" i="3" s="1"/>
  <c r="P407" i="3"/>
  <c r="BK418" i="3"/>
  <c r="J418" i="3"/>
  <c r="J104" i="3"/>
  <c r="R418" i="3"/>
  <c r="T507" i="3"/>
  <c r="R555" i="3"/>
  <c r="P669" i="3"/>
  <c r="T859" i="3"/>
  <c r="T878" i="3"/>
  <c r="P922" i="3"/>
  <c r="P980" i="3"/>
  <c r="R1022" i="3"/>
  <c r="BK1140" i="3"/>
  <c r="J1140" i="3"/>
  <c r="J121" i="3"/>
  <c r="R1203" i="3"/>
  <c r="R1292" i="3"/>
  <c r="BK143" i="5"/>
  <c r="J143" i="5"/>
  <c r="J99" i="5" s="1"/>
  <c r="P179" i="5"/>
  <c r="R183" i="5"/>
  <c r="T201" i="5"/>
  <c r="P270" i="5"/>
  <c r="P315" i="5"/>
  <c r="BK438" i="5"/>
  <c r="J438" i="5"/>
  <c r="J115" i="5" s="1"/>
  <c r="BK148" i="3"/>
  <c r="J148" i="3"/>
  <c r="J98" i="3"/>
  <c r="R177" i="3"/>
  <c r="BK407" i="3"/>
  <c r="J407" i="3"/>
  <c r="J101" i="3"/>
  <c r="P414" i="3"/>
  <c r="P443" i="3"/>
  <c r="R507" i="3"/>
  <c r="T555" i="3"/>
  <c r="BK669" i="3"/>
  <c r="J669" i="3" s="1"/>
  <c r="J112" i="3" s="1"/>
  <c r="R859" i="3"/>
  <c r="R878" i="3"/>
  <c r="R893" i="3"/>
  <c r="BK980" i="3"/>
  <c r="J980" i="3"/>
  <c r="J118" i="3" s="1"/>
  <c r="P1022" i="3"/>
  <c r="R1085" i="3"/>
  <c r="BK1203" i="3"/>
  <c r="J1203" i="3" s="1"/>
  <c r="J122" i="3" s="1"/>
  <c r="R1254" i="3"/>
  <c r="BK140" i="4"/>
  <c r="J140" i="4" s="1"/>
  <c r="J98" i="4" s="1"/>
  <c r="R156" i="4"/>
  <c r="R139" i="4" s="1"/>
  <c r="T239" i="4"/>
  <c r="P432" i="4"/>
  <c r="T432" i="4"/>
  <c r="P475" i="4"/>
  <c r="R496" i="4"/>
  <c r="BK570" i="4"/>
  <c r="J570" i="4" s="1"/>
  <c r="J115" i="4" s="1"/>
  <c r="T613" i="4"/>
  <c r="T666" i="4"/>
  <c r="R154" i="5"/>
  <c r="R179" i="5"/>
  <c r="T183" i="5"/>
  <c r="R201" i="5"/>
  <c r="T270" i="5"/>
  <c r="T315" i="5"/>
  <c r="R354" i="5"/>
  <c r="R401" i="5"/>
  <c r="R497" i="5"/>
  <c r="P140" i="4"/>
  <c r="P156" i="4"/>
  <c r="T165" i="4"/>
  <c r="P172" i="4"/>
  <c r="T172" i="4"/>
  <c r="P178" i="4"/>
  <c r="P175" i="4" s="1"/>
  <c r="T178" i="4"/>
  <c r="P186" i="4"/>
  <c r="T186" i="4"/>
  <c r="P218" i="4"/>
  <c r="R218" i="4"/>
  <c r="R414" i="4"/>
  <c r="T446" i="4"/>
  <c r="T475" i="4"/>
  <c r="R523" i="4"/>
  <c r="P552" i="4"/>
  <c r="R570" i="4"/>
  <c r="BK659" i="4"/>
  <c r="J659" i="4" s="1"/>
  <c r="J117" i="4" s="1"/>
  <c r="P666" i="4"/>
  <c r="T143" i="5"/>
  <c r="T138" i="5" s="1"/>
  <c r="P172" i="5"/>
  <c r="P220" i="5"/>
  <c r="BK293" i="5"/>
  <c r="J293" i="5" s="1"/>
  <c r="J108" i="5" s="1"/>
  <c r="T379" i="5"/>
  <c r="R438" i="5"/>
  <c r="T156" i="4"/>
  <c r="BK239" i="4"/>
  <c r="J239" i="4"/>
  <c r="J107" i="4"/>
  <c r="BK414" i="4"/>
  <c r="J414" i="4" s="1"/>
  <c r="J108" i="4" s="1"/>
  <c r="BK446" i="4"/>
  <c r="J446" i="4" s="1"/>
  <c r="J110" i="4" s="1"/>
  <c r="R475" i="4"/>
  <c r="BK523" i="4"/>
  <c r="J523" i="4" s="1"/>
  <c r="J113" i="4" s="1"/>
  <c r="P570" i="4"/>
  <c r="P613" i="4"/>
  <c r="T659" i="4"/>
  <c r="P143" i="5"/>
  <c r="P138" i="5"/>
  <c r="BK172" i="5"/>
  <c r="J172" i="5" s="1"/>
  <c r="J101" i="5" s="1"/>
  <c r="T179" i="5"/>
  <c r="R220" i="5"/>
  <c r="P293" i="5"/>
  <c r="BK354" i="5"/>
  <c r="J354" i="5"/>
  <c r="J112" i="5"/>
  <c r="P379" i="5"/>
  <c r="P438" i="5"/>
  <c r="T497" i="5"/>
  <c r="P148" i="3"/>
  <c r="T177" i="3"/>
  <c r="T407" i="3"/>
  <c r="R414" i="3"/>
  <c r="R443" i="3"/>
  <c r="BK561" i="3"/>
  <c r="J561" i="3" s="1"/>
  <c r="J108" i="3" s="1"/>
  <c r="R669" i="3"/>
  <c r="BK878" i="3"/>
  <c r="J878" i="3" s="1"/>
  <c r="J114" i="3" s="1"/>
  <c r="BK922" i="3"/>
  <c r="J922" i="3" s="1"/>
  <c r="J116" i="3" s="1"/>
  <c r="R966" i="3"/>
  <c r="R980" i="3"/>
  <c r="BK1085" i="3"/>
  <c r="J1085" i="3" s="1"/>
  <c r="J120" i="3" s="1"/>
  <c r="P1140" i="3"/>
  <c r="T1203" i="3"/>
  <c r="T1292" i="3"/>
  <c r="BK156" i="4"/>
  <c r="J156" i="4"/>
  <c r="J99" i="4" s="1"/>
  <c r="P165" i="4"/>
  <c r="BK172" i="4"/>
  <c r="J172" i="4"/>
  <c r="J101" i="4" s="1"/>
  <c r="R172" i="4"/>
  <c r="BK178" i="4"/>
  <c r="J178" i="4"/>
  <c r="J104" i="4" s="1"/>
  <c r="R178" i="4"/>
  <c r="BK186" i="4"/>
  <c r="J186" i="4"/>
  <c r="J105" i="4" s="1"/>
  <c r="R186" i="4"/>
  <c r="BK218" i="4"/>
  <c r="J218" i="4"/>
  <c r="J106" i="4" s="1"/>
  <c r="T218" i="4"/>
  <c r="P414" i="4"/>
  <c r="P446" i="4"/>
  <c r="BK496" i="4"/>
  <c r="J496" i="4" s="1"/>
  <c r="J112" i="4" s="1"/>
  <c r="P523" i="4"/>
  <c r="R552" i="4"/>
  <c r="R613" i="4"/>
  <c r="BK666" i="4"/>
  <c r="J666" i="4"/>
  <c r="J118" i="4" s="1"/>
  <c r="T154" i="5"/>
  <c r="BK179" i="5"/>
  <c r="J179" i="5"/>
  <c r="J102" i="5" s="1"/>
  <c r="BK220" i="5"/>
  <c r="J220" i="5"/>
  <c r="J106" i="5"/>
  <c r="T293" i="5"/>
  <c r="BK401" i="5"/>
  <c r="J401" i="5"/>
  <c r="J114" i="5"/>
  <c r="T438" i="5"/>
  <c r="BK177" i="3"/>
  <c r="J177" i="3"/>
  <c r="J99" i="3"/>
  <c r="R304" i="3"/>
  <c r="BK414" i="3"/>
  <c r="J414" i="3"/>
  <c r="J102" i="3"/>
  <c r="P418" i="3"/>
  <c r="T418" i="3"/>
  <c r="P507" i="3"/>
  <c r="P555" i="3"/>
  <c r="R561" i="3"/>
  <c r="BK611" i="3"/>
  <c r="J611" i="3"/>
  <c r="J109" i="3"/>
  <c r="R611" i="3"/>
  <c r="BK618" i="3"/>
  <c r="J618" i="3"/>
  <c r="J110" i="3"/>
  <c r="P618" i="3"/>
  <c r="T618" i="3"/>
  <c r="P623" i="3"/>
  <c r="T623" i="3"/>
  <c r="BK859" i="3"/>
  <c r="J859" i="3" s="1"/>
  <c r="J113" i="3" s="1"/>
  <c r="P893" i="3"/>
  <c r="T893" i="3"/>
  <c r="BK966" i="3"/>
  <c r="J966" i="3"/>
  <c r="J117" i="3"/>
  <c r="T980" i="3"/>
  <c r="P1085" i="3"/>
  <c r="T1140" i="3"/>
  <c r="P1254" i="3"/>
  <c r="BK1292" i="3"/>
  <c r="J1292" i="3" s="1"/>
  <c r="J126" i="3" s="1"/>
  <c r="BK154" i="5"/>
  <c r="J154" i="5" s="1"/>
  <c r="J100" i="5" s="1"/>
  <c r="R172" i="5"/>
  <c r="T220" i="5"/>
  <c r="R293" i="5"/>
  <c r="P354" i="5"/>
  <c r="R379" i="5"/>
  <c r="P401" i="5"/>
  <c r="BK497" i="5"/>
  <c r="J497" i="5" s="1"/>
  <c r="J116" i="5" s="1"/>
  <c r="R148" i="3"/>
  <c r="P304" i="3"/>
  <c r="R407" i="3"/>
  <c r="T414" i="3"/>
  <c r="T443" i="3"/>
  <c r="P561" i="3"/>
  <c r="T669" i="3"/>
  <c r="BK893" i="3"/>
  <c r="J893" i="3"/>
  <c r="J115" i="3" s="1"/>
  <c r="T922" i="3"/>
  <c r="T966" i="3"/>
  <c r="T1022" i="3"/>
  <c r="R1140" i="3"/>
  <c r="T1254" i="3"/>
  <c r="R140" i="4"/>
  <c r="BK165" i="4"/>
  <c r="J165" i="4" s="1"/>
  <c r="J100" i="4" s="1"/>
  <c r="P239" i="4"/>
  <c r="T414" i="4"/>
  <c r="R446" i="4"/>
  <c r="P496" i="4"/>
  <c r="T523" i="4"/>
  <c r="T552" i="4"/>
  <c r="BK613" i="4"/>
  <c r="J613" i="4"/>
  <c r="J116" i="4" s="1"/>
  <c r="R659" i="4"/>
  <c r="R143" i="5"/>
  <c r="R138" i="5"/>
  <c r="T172" i="5"/>
  <c r="P183" i="5"/>
  <c r="P201" i="5"/>
  <c r="R270" i="5"/>
  <c r="R315" i="5"/>
  <c r="BK379" i="5"/>
  <c r="J379" i="5"/>
  <c r="J113" i="5"/>
  <c r="T401" i="5"/>
  <c r="P497" i="5"/>
  <c r="BK123" i="2"/>
  <c r="J123" i="2" s="1"/>
  <c r="J98" i="2" s="1"/>
  <c r="BK122" i="2"/>
  <c r="J122" i="2" s="1"/>
  <c r="J97" i="2" s="1"/>
  <c r="BK138" i="2"/>
  <c r="J138" i="2"/>
  <c r="J100" i="2" s="1"/>
  <c r="BK139" i="5"/>
  <c r="J139" i="5"/>
  <c r="J98" i="5"/>
  <c r="BK340" i="5"/>
  <c r="J340" i="5" s="1"/>
  <c r="J111" i="5" s="1"/>
  <c r="BK543" i="5"/>
  <c r="J543" i="5" s="1"/>
  <c r="J117" i="5" s="1"/>
  <c r="BK1288" i="3"/>
  <c r="BK1287" i="3" s="1"/>
  <c r="J1287" i="3" s="1"/>
  <c r="J124" i="3" s="1"/>
  <c r="J1288" i="3"/>
  <c r="J125" i="3" s="1"/>
  <c r="BK176" i="4"/>
  <c r="J176" i="4"/>
  <c r="J103" i="4"/>
  <c r="BK313" i="5"/>
  <c r="J313" i="5" s="1"/>
  <c r="J109" i="5" s="1"/>
  <c r="BK140" i="2"/>
  <c r="J140" i="2" s="1"/>
  <c r="J101" i="2" s="1"/>
  <c r="E85" i="5"/>
  <c r="BF180" i="5"/>
  <c r="BF206" i="5"/>
  <c r="BF217" i="5"/>
  <c r="BF221" i="5"/>
  <c r="BF247" i="5"/>
  <c r="BF250" i="5"/>
  <c r="BF251" i="5"/>
  <c r="BF269" i="5"/>
  <c r="BF272" i="5"/>
  <c r="BF289" i="5"/>
  <c r="BF358" i="5"/>
  <c r="BF364" i="5"/>
  <c r="BF375" i="5"/>
  <c r="BF400" i="5"/>
  <c r="BF416" i="5"/>
  <c r="BF418" i="5"/>
  <c r="BF420" i="5"/>
  <c r="BF437" i="5"/>
  <c r="BF448" i="5"/>
  <c r="BF506" i="5"/>
  <c r="BF508" i="5"/>
  <c r="BF511" i="5"/>
  <c r="BF512" i="5"/>
  <c r="BF531" i="5"/>
  <c r="BF544" i="5"/>
  <c r="BF551" i="5"/>
  <c r="J91" i="5"/>
  <c r="F133" i="5"/>
  <c r="BF169" i="5"/>
  <c r="BF202" i="5"/>
  <c r="BF218" i="5"/>
  <c r="BF228" i="5"/>
  <c r="BF241" i="5"/>
  <c r="BF255" i="5"/>
  <c r="BF261" i="5"/>
  <c r="BF262" i="5"/>
  <c r="BF265" i="5"/>
  <c r="BF268" i="5"/>
  <c r="BF271" i="5"/>
  <c r="BF275" i="5"/>
  <c r="BF286" i="5"/>
  <c r="BF314" i="5"/>
  <c r="BF318" i="5"/>
  <c r="BF323" i="5"/>
  <c r="BF335" i="5"/>
  <c r="BF338" i="5"/>
  <c r="BF341" i="5"/>
  <c r="BF361" i="5"/>
  <c r="BF366" i="5"/>
  <c r="BF402" i="5"/>
  <c r="BF403" i="5"/>
  <c r="BF404" i="5"/>
  <c r="BF428" i="5"/>
  <c r="BF466" i="5"/>
  <c r="BF481" i="5"/>
  <c r="BF505" i="5"/>
  <c r="BF153" i="5"/>
  <c r="BF178" i="5"/>
  <c r="BF197" i="5"/>
  <c r="BF212" i="5"/>
  <c r="BF216" i="5"/>
  <c r="BF227" i="5"/>
  <c r="BF258" i="5"/>
  <c r="BF288" i="5"/>
  <c r="BF291" i="5"/>
  <c r="BF320" i="5"/>
  <c r="BF339" i="5"/>
  <c r="BF355" i="5"/>
  <c r="BF374" i="5"/>
  <c r="BF399" i="5"/>
  <c r="BF472" i="5"/>
  <c r="BF492" i="5"/>
  <c r="BF493" i="5"/>
  <c r="BF193" i="5"/>
  <c r="BF209" i="5"/>
  <c r="BF215" i="5"/>
  <c r="BF219" i="5"/>
  <c r="BF223" i="5"/>
  <c r="BF224" i="5"/>
  <c r="BF225" i="5"/>
  <c r="BF230" i="5"/>
  <c r="BF231" i="5"/>
  <c r="BF233" i="5"/>
  <c r="BF235" i="5"/>
  <c r="BF248" i="5"/>
  <c r="BF302" i="5"/>
  <c r="BF324" i="5"/>
  <c r="BF333" i="5"/>
  <c r="BF334" i="5"/>
  <c r="BF415" i="5"/>
  <c r="BF421" i="5"/>
  <c r="BF447" i="5"/>
  <c r="BF450" i="5"/>
  <c r="BF470" i="5"/>
  <c r="BF495" i="5"/>
  <c r="BF496" i="5"/>
  <c r="BF498" i="5"/>
  <c r="BF499" i="5"/>
  <c r="BF500" i="5"/>
  <c r="J89" i="5"/>
  <c r="F134" i="5"/>
  <c r="BF140" i="5"/>
  <c r="BF147" i="5"/>
  <c r="BF150" i="5"/>
  <c r="BF155" i="5"/>
  <c r="BF173" i="5"/>
  <c r="BF174" i="5"/>
  <c r="BF175" i="5"/>
  <c r="BF184" i="5"/>
  <c r="BF199" i="5"/>
  <c r="BF200" i="5"/>
  <c r="BF203" i="5"/>
  <c r="BF276" i="5"/>
  <c r="BF277" i="5"/>
  <c r="BF294" i="5"/>
  <c r="BF325" i="5"/>
  <c r="BF326" i="5"/>
  <c r="BF332" i="5"/>
  <c r="BF336" i="5"/>
  <c r="BF337" i="5"/>
  <c r="BF359" i="5"/>
  <c r="BF373" i="5"/>
  <c r="BF376" i="5"/>
  <c r="BF380" i="5"/>
  <c r="BF388" i="5"/>
  <c r="BF397" i="5"/>
  <c r="BF436" i="5"/>
  <c r="BF465" i="5"/>
  <c r="BK139" i="4"/>
  <c r="J139" i="4"/>
  <c r="J97" i="4" s="1"/>
  <c r="BF144" i="5"/>
  <c r="BF198" i="5"/>
  <c r="BF244" i="5"/>
  <c r="BF249" i="5"/>
  <c r="BF267" i="5"/>
  <c r="BF316" i="5"/>
  <c r="BF408" i="5"/>
  <c r="BF413" i="5"/>
  <c r="BF449" i="5"/>
  <c r="BF469" i="5"/>
  <c r="BF471" i="5"/>
  <c r="BF473" i="5"/>
  <c r="BF490" i="5"/>
  <c r="BF491" i="5"/>
  <c r="BF494" i="5"/>
  <c r="BF501" i="5"/>
  <c r="BF502" i="5"/>
  <c r="BF176" i="5"/>
  <c r="BF187" i="5"/>
  <c r="BF190" i="5"/>
  <c r="BF196" i="5"/>
  <c r="BF222" i="5"/>
  <c r="BF229" i="5"/>
  <c r="BF232" i="5"/>
  <c r="BF234" i="5"/>
  <c r="BF238" i="5"/>
  <c r="BF266" i="5"/>
  <c r="BF292" i="5"/>
  <c r="BF304" i="5"/>
  <c r="BF312" i="5"/>
  <c r="BF317" i="5"/>
  <c r="BF369" i="5"/>
  <c r="BF410" i="5"/>
  <c r="BF417" i="5"/>
  <c r="BF422" i="5"/>
  <c r="BF462" i="5"/>
  <c r="BF463" i="5"/>
  <c r="BF474" i="5"/>
  <c r="BF480" i="5"/>
  <c r="BF181" i="5"/>
  <c r="BF226" i="5"/>
  <c r="BF254" i="5"/>
  <c r="BF285" i="5"/>
  <c r="BF287" i="5"/>
  <c r="BF290" i="5"/>
  <c r="BF303" i="5"/>
  <c r="BF319" i="5"/>
  <c r="BF348" i="5"/>
  <c r="BF370" i="5"/>
  <c r="BF371" i="5"/>
  <c r="BF372" i="5"/>
  <c r="BF377" i="5"/>
  <c r="BF378" i="5"/>
  <c r="BF396" i="5"/>
  <c r="BF439" i="5"/>
  <c r="BF464" i="5"/>
  <c r="BF482" i="5"/>
  <c r="BF509" i="5"/>
  <c r="F91" i="4"/>
  <c r="BF183" i="4"/>
  <c r="BF199" i="4"/>
  <c r="BF203" i="4"/>
  <c r="BF215" i="4"/>
  <c r="BF223" i="4"/>
  <c r="BF224" i="4"/>
  <c r="BF233" i="4"/>
  <c r="BF236" i="4"/>
  <c r="BF293" i="4"/>
  <c r="BF312" i="4"/>
  <c r="BF342" i="4"/>
  <c r="BF348" i="4"/>
  <c r="BF368" i="4"/>
  <c r="BF376" i="4"/>
  <c r="BF392" i="4"/>
  <c r="BF395" i="4"/>
  <c r="BF410" i="4"/>
  <c r="BF411" i="4"/>
  <c r="BF413" i="4"/>
  <c r="BF463" i="4"/>
  <c r="BF473" i="4"/>
  <c r="BF494" i="4"/>
  <c r="BF497" i="4"/>
  <c r="BF624" i="4"/>
  <c r="BF628" i="4"/>
  <c r="BF664" i="4"/>
  <c r="BF665" i="4"/>
  <c r="BF667" i="4"/>
  <c r="BF671" i="4"/>
  <c r="E85" i="4"/>
  <c r="J89" i="4"/>
  <c r="BF144" i="4"/>
  <c r="BF147" i="4"/>
  <c r="BF152" i="4"/>
  <c r="BF159" i="4"/>
  <c r="BF160" i="4"/>
  <c r="BF162" i="4"/>
  <c r="BF166" i="4"/>
  <c r="BF167" i="4"/>
  <c r="BF182" i="4"/>
  <c r="BF235" i="4"/>
  <c r="BF249" i="4"/>
  <c r="BF326" i="4"/>
  <c r="BF338" i="4"/>
  <c r="BF369" i="4"/>
  <c r="BF375" i="4"/>
  <c r="BF382" i="4"/>
  <c r="BF391" i="4"/>
  <c r="BF396" i="4"/>
  <c r="BF408" i="4"/>
  <c r="BF415" i="4"/>
  <c r="BF417" i="4"/>
  <c r="BF428" i="4"/>
  <c r="BF447" i="4"/>
  <c r="BF524" i="4"/>
  <c r="BF539" i="4"/>
  <c r="BF541" i="4"/>
  <c r="BF602" i="4"/>
  <c r="BF603" i="4"/>
  <c r="BF615" i="4"/>
  <c r="BF617" i="4"/>
  <c r="F92" i="4"/>
  <c r="BF148" i="4"/>
  <c r="BF149" i="4"/>
  <c r="BF155" i="4"/>
  <c r="BF157" i="4"/>
  <c r="BF168" i="4"/>
  <c r="BF193" i="4"/>
  <c r="BF196" i="4"/>
  <c r="BF201" i="4"/>
  <c r="BF216" i="4"/>
  <c r="BF225" i="4"/>
  <c r="BF268" i="4"/>
  <c r="BF306" i="4"/>
  <c r="BF308" i="4"/>
  <c r="BF309" i="4"/>
  <c r="BF324" i="4"/>
  <c r="BF345" i="4"/>
  <c r="BF352" i="4"/>
  <c r="BF367" i="4"/>
  <c r="BF409" i="4"/>
  <c r="BF420" i="4"/>
  <c r="BF437" i="4"/>
  <c r="BF448" i="4"/>
  <c r="BF525" i="4"/>
  <c r="BF533" i="4"/>
  <c r="BF584" i="4"/>
  <c r="BF616" i="4"/>
  <c r="BF621" i="4"/>
  <c r="BF161" i="4"/>
  <c r="BF177" i="4"/>
  <c r="BF245" i="4"/>
  <c r="BF298" i="4"/>
  <c r="BF325" i="4"/>
  <c r="BF346" i="4"/>
  <c r="BF365" i="4"/>
  <c r="BF406" i="4"/>
  <c r="BF416" i="4"/>
  <c r="BF424" i="4"/>
  <c r="BF425" i="4"/>
  <c r="BF441" i="4"/>
  <c r="BF469" i="4"/>
  <c r="BF479" i="4"/>
  <c r="BF503" i="4"/>
  <c r="BF537" i="4"/>
  <c r="BF550" i="4"/>
  <c r="BF562" i="4"/>
  <c r="BF581" i="4"/>
  <c r="BF582" i="4"/>
  <c r="BF583" i="4"/>
  <c r="BF592" i="4"/>
  <c r="BF593" i="4"/>
  <c r="BF595" i="4"/>
  <c r="BF601" i="4"/>
  <c r="BF174" i="4"/>
  <c r="BF185" i="4"/>
  <c r="BF190" i="4"/>
  <c r="BF210" i="4"/>
  <c r="BF217" i="4"/>
  <c r="BF232" i="4"/>
  <c r="BF234" i="4"/>
  <c r="BF246" i="4"/>
  <c r="BF247" i="4"/>
  <c r="BF300" i="4"/>
  <c r="BF327" i="4"/>
  <c r="BF340" i="4"/>
  <c r="BF349" i="4"/>
  <c r="BF407" i="4"/>
  <c r="BF431" i="4"/>
  <c r="BF433" i="4"/>
  <c r="BF445" i="4"/>
  <c r="BF453" i="4"/>
  <c r="BF495" i="4"/>
  <c r="BF528" i="4"/>
  <c r="BF556" i="4"/>
  <c r="BF579" i="4"/>
  <c r="BF587" i="4"/>
  <c r="BF591" i="4"/>
  <c r="BF608" i="4"/>
  <c r="BF611" i="4"/>
  <c r="BF612" i="4"/>
  <c r="BF614" i="4"/>
  <c r="BF663" i="4"/>
  <c r="BK147" i="3"/>
  <c r="BK417" i="3"/>
  <c r="J417" i="3" s="1"/>
  <c r="J103" i="3" s="1"/>
  <c r="BF184" i="4"/>
  <c r="BF187" i="4"/>
  <c r="BF188" i="4"/>
  <c r="BF202" i="4"/>
  <c r="BF213" i="4"/>
  <c r="BF214" i="4"/>
  <c r="BF219" i="4"/>
  <c r="BF220" i="4"/>
  <c r="BF237" i="4"/>
  <c r="BF301" i="4"/>
  <c r="BF303" i="4"/>
  <c r="BF307" i="4"/>
  <c r="BF311" i="4"/>
  <c r="BF339" i="4"/>
  <c r="BF353" i="4"/>
  <c r="BF366" i="4"/>
  <c r="BF377" i="4"/>
  <c r="BF412" i="4"/>
  <c r="BF444" i="4"/>
  <c r="BF452" i="4"/>
  <c r="BF455" i="4"/>
  <c r="BF474" i="4"/>
  <c r="BF486" i="4"/>
  <c r="BF522" i="4"/>
  <c r="BF527" i="4"/>
  <c r="BF531" i="4"/>
  <c r="BF551" i="4"/>
  <c r="BF553" i="4"/>
  <c r="BF586" i="4"/>
  <c r="BF594" i="4"/>
  <c r="BF606" i="4"/>
  <c r="BF607" i="4"/>
  <c r="BF610" i="4"/>
  <c r="BF618" i="4"/>
  <c r="BF622" i="4"/>
  <c r="BF625" i="4"/>
  <c r="BF627" i="4"/>
  <c r="BF660" i="4"/>
  <c r="BF171" i="4"/>
  <c r="BF173" i="4"/>
  <c r="BF189" i="4"/>
  <c r="BF200" i="4"/>
  <c r="BF240" i="4"/>
  <c r="BF251" i="4"/>
  <c r="BF290" i="4"/>
  <c r="BF295" i="4"/>
  <c r="BF302" i="4"/>
  <c r="BF310" i="4"/>
  <c r="BF323" i="4"/>
  <c r="BF337" i="4"/>
  <c r="BF347" i="4"/>
  <c r="BF378" i="4"/>
  <c r="BF380" i="4"/>
  <c r="BF390" i="4"/>
  <c r="BF422" i="4"/>
  <c r="BF429" i="4"/>
  <c r="BF430" i="4"/>
  <c r="BF436" i="4"/>
  <c r="BF454" i="4"/>
  <c r="BF458" i="4"/>
  <c r="BF521" i="4"/>
  <c r="BF526" i="4"/>
  <c r="BF534" i="4"/>
  <c r="BF569" i="4"/>
  <c r="BF580" i="4"/>
  <c r="BF585" i="4"/>
  <c r="BF590" i="4"/>
  <c r="BF609" i="4"/>
  <c r="J91" i="4"/>
  <c r="BF141" i="4"/>
  <c r="BF169" i="4"/>
  <c r="BF179" i="4"/>
  <c r="BF206" i="4"/>
  <c r="BF207" i="4"/>
  <c r="BF231" i="4"/>
  <c r="BF238" i="4"/>
  <c r="BF243" i="4"/>
  <c r="BF248" i="4"/>
  <c r="BF322" i="4"/>
  <c r="BF341" i="4"/>
  <c r="BF372" i="4"/>
  <c r="BF379" i="4"/>
  <c r="BF381" i="4"/>
  <c r="BF388" i="4"/>
  <c r="BF389" i="4"/>
  <c r="BF418" i="4"/>
  <c r="BF419" i="4"/>
  <c r="BF423" i="4"/>
  <c r="BF440" i="4"/>
  <c r="BF451" i="4"/>
  <c r="BF472" i="4"/>
  <c r="BF476" i="4"/>
  <c r="BF511" i="4"/>
  <c r="BF513" i="4"/>
  <c r="BF568" i="4"/>
  <c r="BF571" i="4"/>
  <c r="BF647" i="4"/>
  <c r="J91" i="3"/>
  <c r="BF200" i="3"/>
  <c r="BF258" i="3"/>
  <c r="BF323" i="3"/>
  <c r="BF378" i="3"/>
  <c r="BF411" i="3"/>
  <c r="BF415" i="3"/>
  <c r="BF462" i="3"/>
  <c r="BF465" i="3"/>
  <c r="BF476" i="3"/>
  <c r="BF505" i="3"/>
  <c r="BF514" i="3"/>
  <c r="BF533" i="3"/>
  <c r="BF539" i="3"/>
  <c r="BF545" i="3"/>
  <c r="BF548" i="3"/>
  <c r="BF559" i="3"/>
  <c r="BF569" i="3"/>
  <c r="BF574" i="3"/>
  <c r="BF603" i="3"/>
  <c r="BF612" i="3"/>
  <c r="BF615" i="3"/>
  <c r="BF616" i="3"/>
  <c r="BF619" i="3"/>
  <c r="BF622" i="3"/>
  <c r="BF663" i="3"/>
  <c r="BF664" i="3"/>
  <c r="BF680" i="3"/>
  <c r="BF731" i="3"/>
  <c r="BF736" i="3"/>
  <c r="BF741" i="3"/>
  <c r="BF751" i="3"/>
  <c r="BF754" i="3"/>
  <c r="BF775" i="3"/>
  <c r="BF778" i="3"/>
  <c r="BF829" i="3"/>
  <c r="BF865" i="3"/>
  <c r="BF883" i="3"/>
  <c r="BF889" i="3"/>
  <c r="BF944" i="3"/>
  <c r="BF947" i="3"/>
  <c r="BF948" i="3"/>
  <c r="BF962" i="3"/>
  <c r="BF965" i="3"/>
  <c r="BF971" i="3"/>
  <c r="BF1019" i="3"/>
  <c r="BF1075" i="3"/>
  <c r="BF1081" i="3"/>
  <c r="BF1122" i="3"/>
  <c r="BF1141" i="3"/>
  <c r="BF1143" i="3"/>
  <c r="BF1185" i="3"/>
  <c r="BF1224" i="3"/>
  <c r="BF1233" i="3"/>
  <c r="BF1245" i="3"/>
  <c r="BF1247" i="3"/>
  <c r="BF1248" i="3"/>
  <c r="BF1252" i="3"/>
  <c r="BF1256" i="3"/>
  <c r="BF1257" i="3"/>
  <c r="BF1260" i="3"/>
  <c r="BF1261" i="3"/>
  <c r="BF1262" i="3"/>
  <c r="BF1263" i="3"/>
  <c r="BF1265" i="3"/>
  <c r="BF1266" i="3"/>
  <c r="BF1268" i="3"/>
  <c r="BF1269" i="3"/>
  <c r="BF1277" i="3"/>
  <c r="BF1289" i="3"/>
  <c r="BF1293" i="3"/>
  <c r="BF1297" i="3"/>
  <c r="F143" i="3"/>
  <c r="BF178" i="3"/>
  <c r="BF257" i="3"/>
  <c r="BF380" i="3"/>
  <c r="BF430" i="3"/>
  <c r="BF503" i="3"/>
  <c r="BF520" i="3"/>
  <c r="BF521" i="3"/>
  <c r="BF530" i="3"/>
  <c r="BF542" i="3"/>
  <c r="BF554" i="3"/>
  <c r="BF560" i="3"/>
  <c r="BF562" i="3"/>
  <c r="BF563" i="3"/>
  <c r="BF576" i="3"/>
  <c r="BF608" i="3"/>
  <c r="BF665" i="3"/>
  <c r="BF668" i="3"/>
  <c r="BF676" i="3"/>
  <c r="BF679" i="3"/>
  <c r="BF753" i="3"/>
  <c r="BF768" i="3"/>
  <c r="BF787" i="3"/>
  <c r="BF862" i="3"/>
  <c r="BF916" i="3"/>
  <c r="BF952" i="3"/>
  <c r="BF961" i="3"/>
  <c r="BF964" i="3"/>
  <c r="BF970" i="3"/>
  <c r="BF983" i="3"/>
  <c r="BF1000" i="3"/>
  <c r="BF1016" i="3"/>
  <c r="BF1078" i="3"/>
  <c r="BF1080" i="3"/>
  <c r="BF1096" i="3"/>
  <c r="BF1097" i="3"/>
  <c r="BF162" i="3"/>
  <c r="BF268" i="3"/>
  <c r="BF307" i="3"/>
  <c r="BF345" i="3"/>
  <c r="BF467" i="3"/>
  <c r="BF488" i="3"/>
  <c r="BF500" i="3"/>
  <c r="BF502" i="3"/>
  <c r="BF556" i="3"/>
  <c r="BF571" i="3"/>
  <c r="BF577" i="3"/>
  <c r="BF600" i="3"/>
  <c r="BF610" i="3"/>
  <c r="BF613" i="3"/>
  <c r="BF614" i="3"/>
  <c r="BF630" i="3"/>
  <c r="BF652" i="3"/>
  <c r="BF671" i="3"/>
  <c r="BF678" i="3"/>
  <c r="BF739" i="3"/>
  <c r="BF773" i="3"/>
  <c r="BF782" i="3"/>
  <c r="BF783" i="3"/>
  <c r="BF820" i="3"/>
  <c r="BF821" i="3"/>
  <c r="BF830" i="3"/>
  <c r="BF831" i="3"/>
  <c r="BF834" i="3"/>
  <c r="BF857" i="3"/>
  <c r="BF868" i="3"/>
  <c r="BF877" i="3"/>
  <c r="BF891" i="3"/>
  <c r="BF919" i="3"/>
  <c r="BF929" i="3"/>
  <c r="BF960" i="3"/>
  <c r="BF963" i="3"/>
  <c r="BF979" i="3"/>
  <c r="BF981" i="3"/>
  <c r="BF982" i="3"/>
  <c r="BF1008" i="3"/>
  <c r="BF1021" i="3"/>
  <c r="BF1033" i="3"/>
  <c r="BF1035" i="3"/>
  <c r="BF1079" i="3"/>
  <c r="BF1123" i="3"/>
  <c r="BF1131" i="3"/>
  <c r="BF1155" i="3"/>
  <c r="BF1195" i="3"/>
  <c r="BF1212" i="3"/>
  <c r="J89" i="3"/>
  <c r="BF152" i="3"/>
  <c r="BF171" i="3"/>
  <c r="BF201" i="3"/>
  <c r="BF225" i="3"/>
  <c r="BF289" i="3"/>
  <c r="BF293" i="3"/>
  <c r="BF426" i="3"/>
  <c r="BF434" i="3"/>
  <c r="BF441" i="3"/>
  <c r="BF536" i="3"/>
  <c r="BF564" i="3"/>
  <c r="BF565" i="3"/>
  <c r="BF566" i="3"/>
  <c r="BF593" i="3"/>
  <c r="BF607" i="3"/>
  <c r="BF648" i="3"/>
  <c r="BF653" i="3"/>
  <c r="BF677" i="3"/>
  <c r="BF771" i="3"/>
  <c r="BF803" i="3"/>
  <c r="BF832" i="3"/>
  <c r="BF836" i="3"/>
  <c r="BF851" i="3"/>
  <c r="BF854" i="3"/>
  <c r="BF866" i="3"/>
  <c r="BF869" i="3"/>
  <c r="BF870" i="3"/>
  <c r="BF892" i="3"/>
  <c r="BF897" i="3"/>
  <c r="BF921" i="3"/>
  <c r="BF935" i="3"/>
  <c r="BF950" i="3"/>
  <c r="BF975" i="3"/>
  <c r="BF984" i="3"/>
  <c r="BF994" i="3"/>
  <c r="BF1042" i="3"/>
  <c r="BF1053" i="3"/>
  <c r="BF1063" i="3"/>
  <c r="BF1076" i="3"/>
  <c r="BF1083" i="3"/>
  <c r="BF1129" i="3"/>
  <c r="BF1138" i="3"/>
  <c r="BF1169" i="3"/>
  <c r="BF1171" i="3"/>
  <c r="BF1173" i="3"/>
  <c r="BF1202" i="3"/>
  <c r="BF1221" i="3"/>
  <c r="BF1230" i="3"/>
  <c r="BF1231" i="3"/>
  <c r="BF1244" i="3"/>
  <c r="BF1250" i="3"/>
  <c r="BF1253" i="3"/>
  <c r="E136" i="3"/>
  <c r="BF149" i="3"/>
  <c r="BF271" i="3"/>
  <c r="BF286" i="3"/>
  <c r="BF353" i="3"/>
  <c r="BF381" i="3"/>
  <c r="BF419" i="3"/>
  <c r="BF428" i="3"/>
  <c r="BF429" i="3"/>
  <c r="BF442" i="3"/>
  <c r="BF444" i="3"/>
  <c r="BF453" i="3"/>
  <c r="BF522" i="3"/>
  <c r="BF549" i="3"/>
  <c r="BF551" i="3"/>
  <c r="BF582" i="3"/>
  <c r="BF591" i="3"/>
  <c r="BF670" i="3"/>
  <c r="BF750" i="3"/>
  <c r="BF755" i="3"/>
  <c r="BF780" i="3"/>
  <c r="BF781" i="3"/>
  <c r="BF786" i="3"/>
  <c r="BF804" i="3"/>
  <c r="BF805" i="3"/>
  <c r="BF827" i="3"/>
  <c r="BF828" i="3"/>
  <c r="BF856" i="3"/>
  <c r="BF890" i="3"/>
  <c r="BF894" i="3"/>
  <c r="BF903" i="3"/>
  <c r="BF905" i="3"/>
  <c r="BF908" i="3"/>
  <c r="BF945" i="3"/>
  <c r="BF949" i="3"/>
  <c r="BF951" i="3"/>
  <c r="BF954" i="3"/>
  <c r="BF974" i="3"/>
  <c r="BF978" i="3"/>
  <c r="BF1015" i="3"/>
  <c r="BF1020" i="3"/>
  <c r="BF1084" i="3"/>
  <c r="BF1086" i="3"/>
  <c r="BF1098" i="3"/>
  <c r="BF1100" i="3"/>
  <c r="BF1139" i="3"/>
  <c r="BF1153" i="3"/>
  <c r="BF1163" i="3"/>
  <c r="BF1166" i="3"/>
  <c r="BF1168" i="3"/>
  <c r="BF1180" i="3"/>
  <c r="BF1198" i="3"/>
  <c r="BF1201" i="3"/>
  <c r="BF1220" i="3"/>
  <c r="BF1227" i="3"/>
  <c r="BF1255" i="3"/>
  <c r="F91" i="3"/>
  <c r="BF165" i="3"/>
  <c r="BF208" i="3"/>
  <c r="BF305" i="3"/>
  <c r="BF337" i="3"/>
  <c r="BF408" i="3"/>
  <c r="BF409" i="3"/>
  <c r="BF410" i="3"/>
  <c r="BF413" i="3"/>
  <c r="BF456" i="3"/>
  <c r="BF499" i="3"/>
  <c r="BF501" i="3"/>
  <c r="BF506" i="3"/>
  <c r="BF508" i="3"/>
  <c r="BF526" i="3"/>
  <c r="BF527" i="3"/>
  <c r="BF552" i="3"/>
  <c r="BF567" i="3"/>
  <c r="BF572" i="3"/>
  <c r="BF575" i="3"/>
  <c r="BF578" i="3"/>
  <c r="BF595" i="3"/>
  <c r="BF599" i="3"/>
  <c r="BF606" i="3"/>
  <c r="BF624" i="3"/>
  <c r="BF674" i="3"/>
  <c r="BF746" i="3"/>
  <c r="BF747" i="3"/>
  <c r="BF749" i="3"/>
  <c r="BF769" i="3"/>
  <c r="BF779" i="3"/>
  <c r="BF840" i="3"/>
  <c r="BF841" i="3"/>
  <c r="BF855" i="3"/>
  <c r="BF871" i="3"/>
  <c r="BF875" i="3"/>
  <c r="BF882" i="3"/>
  <c r="BF923" i="3"/>
  <c r="BF1207" i="3"/>
  <c r="BF1208" i="3"/>
  <c r="BF1211" i="3"/>
  <c r="BF1223" i="3"/>
  <c r="BF290" i="3"/>
  <c r="BF302" i="3"/>
  <c r="BF374" i="3"/>
  <c r="BF377" i="3"/>
  <c r="BF416" i="3"/>
  <c r="BF447" i="3"/>
  <c r="BF470" i="3"/>
  <c r="BF496" i="3"/>
  <c r="BF504" i="3"/>
  <c r="BF523" i="3"/>
  <c r="BF550" i="3"/>
  <c r="BF553" i="3"/>
  <c r="BF568" i="3"/>
  <c r="BF570" i="3"/>
  <c r="BF573" i="3"/>
  <c r="BF585" i="3"/>
  <c r="BF592" i="3"/>
  <c r="BF594" i="3"/>
  <c r="BF609" i="3"/>
  <c r="BF617" i="3"/>
  <c r="BF627" i="3"/>
  <c r="BF633" i="3"/>
  <c r="BF666" i="3"/>
  <c r="BF667" i="3"/>
  <c r="BF682" i="3"/>
  <c r="BF752" i="3"/>
  <c r="BF824" i="3"/>
  <c r="BF835" i="3"/>
  <c r="BF837" i="3"/>
  <c r="BF852" i="3"/>
  <c r="BF860" i="3"/>
  <c r="BF863" i="3"/>
  <c r="BF864" i="3"/>
  <c r="BF876" i="3"/>
  <c r="BF879" i="3"/>
  <c r="BF900" i="3"/>
  <c r="BF920" i="3"/>
  <c r="BF946" i="3"/>
  <c r="BF967" i="3"/>
  <c r="BF1003" i="3"/>
  <c r="BF1007" i="3"/>
  <c r="BF1023" i="3"/>
  <c r="BF1065" i="3"/>
  <c r="BF1077" i="3"/>
  <c r="BF1082" i="3"/>
  <c r="BF1099" i="3"/>
  <c r="BF1142" i="3"/>
  <c r="BF1146" i="3"/>
  <c r="BF1161" i="3"/>
  <c r="BF1164" i="3"/>
  <c r="BF1228" i="3"/>
  <c r="BF1232" i="3"/>
  <c r="BF160" i="3"/>
  <c r="BF249" i="3"/>
  <c r="BF296" i="3"/>
  <c r="BF303" i="3"/>
  <c r="BF319" i="3"/>
  <c r="BF322" i="3"/>
  <c r="BF356" i="3"/>
  <c r="BF362" i="3"/>
  <c r="BF368" i="3"/>
  <c r="BF379" i="3"/>
  <c r="BF394" i="3"/>
  <c r="BF431" i="3"/>
  <c r="BF466" i="3"/>
  <c r="BF482" i="3"/>
  <c r="BF485" i="3"/>
  <c r="BF579" i="3"/>
  <c r="BF596" i="3"/>
  <c r="BF645" i="3"/>
  <c r="BF651" i="3"/>
  <c r="BF703" i="3"/>
  <c r="BF734" i="3"/>
  <c r="BF744" i="3"/>
  <c r="BF748" i="3"/>
  <c r="BF767" i="3"/>
  <c r="BF819" i="3"/>
  <c r="BF833" i="3"/>
  <c r="BF853" i="3"/>
  <c r="BF858" i="3"/>
  <c r="BF861" i="3"/>
  <c r="BF874" i="3"/>
  <c r="BF932" i="3"/>
  <c r="BF938" i="3"/>
  <c r="BF1108" i="3"/>
  <c r="BF1118" i="3"/>
  <c r="BF1182" i="3"/>
  <c r="BF1191" i="3"/>
  <c r="BF1194" i="3"/>
  <c r="BF1204" i="3"/>
  <c r="BF1222" i="3"/>
  <c r="BF1229" i="3"/>
  <c r="BF1243" i="3"/>
  <c r="BF1249" i="3"/>
  <c r="BF1251" i="3"/>
  <c r="J91" i="2"/>
  <c r="J92" i="2"/>
  <c r="J89" i="2"/>
  <c r="E111" i="2"/>
  <c r="F91" i="2"/>
  <c r="F92" i="2"/>
  <c r="BF134" i="2"/>
  <c r="BF124" i="2"/>
  <c r="BF139" i="2"/>
  <c r="BF141" i="2"/>
  <c r="J33" i="3"/>
  <c r="AV96" i="1" s="1"/>
  <c r="F35" i="5"/>
  <c r="BB98" i="1" s="1"/>
  <c r="J33" i="2"/>
  <c r="AV95" i="1"/>
  <c r="J33" i="4"/>
  <c r="AV97" i="1" s="1"/>
  <c r="F36" i="4"/>
  <c r="BC97" i="1"/>
  <c r="F33" i="5"/>
  <c r="AZ98" i="1" s="1"/>
  <c r="F35" i="2"/>
  <c r="BB95" i="1"/>
  <c r="F36" i="3"/>
  <c r="BC96" i="1" s="1"/>
  <c r="F36" i="5"/>
  <c r="BC98" i="1"/>
  <c r="F36" i="2"/>
  <c r="BC95" i="1" s="1"/>
  <c r="F35" i="3"/>
  <c r="BB96" i="1"/>
  <c r="F37" i="5"/>
  <c r="BD98" i="1" s="1"/>
  <c r="F33" i="3"/>
  <c r="AZ96" i="1" s="1"/>
  <c r="J33" i="5"/>
  <c r="AV98" i="1" s="1"/>
  <c r="F37" i="2"/>
  <c r="BD95" i="1"/>
  <c r="F33" i="4"/>
  <c r="AZ97" i="1" s="1"/>
  <c r="F35" i="4"/>
  <c r="BB97" i="1" s="1"/>
  <c r="F37" i="4"/>
  <c r="BD97" i="1" s="1"/>
  <c r="F33" i="2"/>
  <c r="AZ95" i="1"/>
  <c r="F37" i="3"/>
  <c r="BD96" i="1" s="1"/>
  <c r="BK175" i="4" l="1"/>
  <c r="J175" i="4" s="1"/>
  <c r="J102" i="4" s="1"/>
  <c r="T175" i="4"/>
  <c r="T139" i="4"/>
  <c r="T138" i="4"/>
  <c r="P182" i="5"/>
  <c r="P137" i="5" s="1"/>
  <c r="AU98" i="1" s="1"/>
  <c r="R182" i="5"/>
  <c r="R137" i="5"/>
  <c r="R175" i="4"/>
  <c r="R138" i="4"/>
  <c r="P417" i="3"/>
  <c r="R417" i="3"/>
  <c r="R146" i="3" s="1"/>
  <c r="P139" i="4"/>
  <c r="P138" i="4"/>
  <c r="AU97" i="1"/>
  <c r="BK182" i="5"/>
  <c r="J182" i="5" s="1"/>
  <c r="J103" i="5" s="1"/>
  <c r="T417" i="3"/>
  <c r="T146" i="3" s="1"/>
  <c r="P147" i="3"/>
  <c r="R147" i="3"/>
  <c r="T182" i="5"/>
  <c r="T137" i="5"/>
  <c r="T147" i="3"/>
  <c r="J183" i="5"/>
  <c r="J104" i="5"/>
  <c r="BK138" i="5"/>
  <c r="J138" i="5"/>
  <c r="J97" i="5"/>
  <c r="BK137" i="2"/>
  <c r="J137" i="2" s="1"/>
  <c r="J99" i="2" s="1"/>
  <c r="BK146" i="3"/>
  <c r="J146" i="3"/>
  <c r="J30" i="3" s="1"/>
  <c r="AG96" i="1" s="1"/>
  <c r="J147" i="3"/>
  <c r="J97" i="3" s="1"/>
  <c r="F34" i="4"/>
  <c r="BA97" i="1"/>
  <c r="F34" i="2"/>
  <c r="BA95" i="1" s="1"/>
  <c r="BD94" i="1"/>
  <c r="W33" i="1"/>
  <c r="F34" i="5"/>
  <c r="BA98" i="1" s="1"/>
  <c r="BC94" i="1"/>
  <c r="AY94" i="1"/>
  <c r="F34" i="3"/>
  <c r="BA96" i="1" s="1"/>
  <c r="J34" i="2"/>
  <c r="AW95" i="1"/>
  <c r="AT95" i="1"/>
  <c r="BB94" i="1"/>
  <c r="W31" i="1"/>
  <c r="AZ94" i="1"/>
  <c r="AV94" i="1"/>
  <c r="AK29" i="1" s="1"/>
  <c r="J34" i="5"/>
  <c r="AW98" i="1"/>
  <c r="AT98" i="1"/>
  <c r="J34" i="4"/>
  <c r="AW97" i="1" s="1"/>
  <c r="AT97" i="1" s="1"/>
  <c r="J34" i="3"/>
  <c r="AW96" i="1"/>
  <c r="AT96" i="1"/>
  <c r="BK138" i="4" l="1"/>
  <c r="J138" i="4" s="1"/>
  <c r="J96" i="4" s="1"/>
  <c r="P146" i="3"/>
  <c r="AU96" i="1"/>
  <c r="BK137" i="5"/>
  <c r="J137" i="5"/>
  <c r="BK121" i="2"/>
  <c r="J121" i="2"/>
  <c r="J96" i="2"/>
  <c r="AN96" i="1"/>
  <c r="J96" i="3"/>
  <c r="J39" i="3"/>
  <c r="AU94" i="1"/>
  <c r="J30" i="5"/>
  <c r="AG98" i="1" s="1"/>
  <c r="W32" i="1"/>
  <c r="J30" i="4"/>
  <c r="AG97" i="1" s="1"/>
  <c r="AN97" i="1" s="1"/>
  <c r="BA94" i="1"/>
  <c r="W30" i="1"/>
  <c r="AX94" i="1"/>
  <c r="W29" i="1"/>
  <c r="J39" i="5" l="1"/>
  <c r="J96" i="5"/>
  <c r="J39" i="4"/>
  <c r="AN98" i="1"/>
  <c r="J30" i="2"/>
  <c r="AG95" i="1" s="1"/>
  <c r="AN95" i="1" s="1"/>
  <c r="AW94" i="1"/>
  <c r="AK30" i="1" s="1"/>
  <c r="J39" i="2" l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<sst xmlns="http://schemas.openxmlformats.org/spreadsheetml/2006/main" count="24212" uniqueCount="2830">
  <si>
    <t>Export Komplet</t>
  </si>
  <si>
    <t/>
  </si>
  <si>
    <t>2.0</t>
  </si>
  <si>
    <t>ZAMOK</t>
  </si>
  <si>
    <t>False</t>
  </si>
  <si>
    <t>{5c227ce6-97ba-4a46-bb3b-563ebb6fa463}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</si>
  <si>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</si>
  <si>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</si>
  <si>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</si>
  <si>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</si>
  <si>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</si>
  <si>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</si>
  <si>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</si>
  <si>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</si>
  <si>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</si>
  <si>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</si>
  <si>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</si>
  <si>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bytů MČ Praha 6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</si>
  <si>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</si>
  <si>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</si>
  <si>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</si>
  <si>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</si>
  <si>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</si>
  <si>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</si>
  <si>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</si>
  <si>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</si>
  <si>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</si>
  <si>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</si>
  <si>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</si>
  <si>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</si>
  <si>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</si>
  <si>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</si>
  <si>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</si>
  <si>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</si>
  <si>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</si>
  <si>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</si>
  <si>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</si>
  <si>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</si>
  <si>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</si>
  <si>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</si>
  <si>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</si>
  <si>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</si>
  <si>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</si>
  <si>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</si>
  <si>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</si>
  <si>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</si>
  <si>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</si>
  <si>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</si>
  <si>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</si>
  <si>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</si>
  <si>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</si>
  <si>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</si>
  <si>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</si>
  <si>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</si>
  <si>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</si>
  <si>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</si>
  <si>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</si>
  <si>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</si>
  <si>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</si>
  <si>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</si>
  <si>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</si>
  <si>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</si>
  <si>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</si>
  <si>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</si>
  <si>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</si>
  <si>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</si>
  <si>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</si>
  <si>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</si>
  <si>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</si>
  <si>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</si>
  <si>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</si>
  <si>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</si>
  <si>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</si>
  <si>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</si>
  <si>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</si>
  <si>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</si>
  <si>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</si>
  <si>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</t>
  </si>
  <si>
    <t>VRN</t>
  </si>
  <si>
    <t>STA</t>
  </si>
  <si>
    <t>1</t>
  </si>
  <si>
    <t>{08bb247c-35bd-41a3-ae09-e1f6ae2110c1}</t>
  </si>
  <si>
    <t>22</t>
  </si>
  <si>
    <t>Oprava bytu č. 6, Bělohorská 1682/74</t>
  </si>
  <si>
    <t>{17a39be0-5e1c-4a4a-9f4f-ee46b6ed33bf}</t>
  </si>
  <si>
    <t>23</t>
  </si>
  <si>
    <t>Oprava bytu č. 4, Bělohorská 1682/74</t>
  </si>
  <si>
    <t>{5f338566-83ef-462a-b31b-a5408d993815}</t>
  </si>
  <si>
    <t>24</t>
  </si>
  <si>
    <t>Oprava bytu č. 8, Bělohorská 1682/74</t>
  </si>
  <si>
    <t>{d1cce008-9ce3-437c-9e71-a125cc36df30}</t>
  </si>
  <si>
    <t>KRYCÍ LIST SOUPISU PRACÍ</t>
  </si>
  <si>
    <t>Objekt:</t>
  </si>
  <si>
    <t>20 - VRN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</si>
  <si>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</si>
  <si>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</si>
  <si>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</si>
  <si>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</si>
  <si>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</si>
  <si>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</si>
  <si>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</si>
  <si>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</si>
  <si>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</si>
  <si>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</si>
  <si>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</si>
  <si>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</si>
  <si>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</si>
  <si>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</si>
  <si>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</si>
  <si>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</si>
  <si>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</si>
  <si>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</si>
  <si>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</si>
  <si>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</si>
  <si>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</si>
  <si>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</si>
  <si>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</si>
  <si>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</si>
  <si>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</si>
  <si>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</si>
  <si>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</si>
  <si>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</si>
  <si>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</si>
  <si>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</si>
  <si>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</si>
  <si>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</si>
  <si>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4</t>
  </si>
  <si>
    <t>2</t>
  </si>
  <si>
    <t>1811993367</t>
  </si>
  <si>
    <t>VV</t>
  </si>
  <si>
    <t xml:space="preserve">Kompletní úklid bytu </t>
  </si>
  <si>
    <t xml:space="preserve">(podlahy, dveře, okna, zásuvky, vypínače, světla, větrací mřížky, domovní telefon, rozvodnice, zařizovací předměty, radiátory a kuch.linka, atd.) </t>
  </si>
  <si>
    <t>Byt č. 8, Bělohorská 1682</t>
  </si>
  <si>
    <t>42,91</t>
  </si>
  <si>
    <t>Byt č. 6, Bělohorská 1682</t>
  </si>
  <si>
    <t>94,58</t>
  </si>
  <si>
    <t>Byt č. 4, Bělohorská 1682</t>
  </si>
  <si>
    <t>34,93</t>
  </si>
  <si>
    <t>Součet</t>
  </si>
  <si>
    <t>952902021</t>
  </si>
  <si>
    <t>Čištění budov zametení hladkých podlah</t>
  </si>
  <si>
    <t>-644601451</t>
  </si>
  <si>
    <t>Denní úklid společných prostor (dny*m2)</t>
  </si>
  <si>
    <t>45*50</t>
  </si>
  <si>
    <t>Vedlejší rozpočtové náklady</t>
  </si>
  <si>
    <t>5</t>
  </si>
  <si>
    <t>VRN3</t>
  </si>
  <si>
    <t>Zařízení staveniště</t>
  </si>
  <si>
    <t>3</t>
  </si>
  <si>
    <t>030001000</t>
  </si>
  <si>
    <t>den</t>
  </si>
  <si>
    <t>1024</t>
  </si>
  <si>
    <t>950306014</t>
  </si>
  <si>
    <t>VRN7</t>
  </si>
  <si>
    <t>Provozní vlivy</t>
  </si>
  <si>
    <t>070001000</t>
  </si>
  <si>
    <t>1259756800</t>
  </si>
  <si>
    <t>22 - Oprava bytu č. 6, Bělohorská 1682/74</t>
  </si>
  <si>
    <t>Simona Králová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</si>
  <si>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</si>
  <si>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</si>
  <si>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</si>
  <si>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</si>
  <si>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</si>
  <si>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</si>
  <si>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</si>
  <si>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</si>
  <si>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</si>
  <si>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</si>
  <si>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</si>
  <si>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</si>
  <si>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</si>
  <si>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</si>
  <si>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</si>
  <si>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</si>
  <si>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</si>
  <si>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</si>
  <si>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</si>
  <si>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</si>
  <si>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</si>
  <si>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</si>
  <si>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</si>
  <si>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</si>
  <si>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</si>
  <si>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</si>
  <si>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</si>
  <si>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>HZS - Hodinové zúčtovací sazby</t>
  </si>
  <si>
    <t>Svislé a kompletní konstrukce</t>
  </si>
  <si>
    <t>310237241</t>
  </si>
  <si>
    <t>Zazdívka otvorů pl přes 0,09 do 0,25 m2 ve zdivu nadzákladovém cihlami pálenými tl do 300 mm</t>
  </si>
  <si>
    <t>kus</t>
  </si>
  <si>
    <t>1278952503</t>
  </si>
  <si>
    <t>Nika koupelna - část na délku sprchového kouta</t>
  </si>
  <si>
    <t>317941121</t>
  </si>
  <si>
    <t>Osazování ocelových válcovaných nosníků na zdivu I, IE, U, UE nebo L do č. 12 nebo výšky do 120 mm</t>
  </si>
  <si>
    <t>t</t>
  </si>
  <si>
    <t>494538516</t>
  </si>
  <si>
    <t>Ztužení překladů nad dveře koupelna</t>
  </si>
  <si>
    <t>9,32*1,3/1000*2</t>
  </si>
  <si>
    <t>překlad nad dveře pokoj 1.4 + 1.6</t>
  </si>
  <si>
    <t>9,32*1,1/1000*2*2</t>
  </si>
  <si>
    <t>překlad nad průchodem do spíže</t>
  </si>
  <si>
    <t>M</t>
  </si>
  <si>
    <t>13332003</t>
  </si>
  <si>
    <t>úhelník ocelový nerovnostranný jakost S235JR (11 375) 100x75x7mm</t>
  </si>
  <si>
    <t>8</t>
  </si>
  <si>
    <t>421664851</t>
  </si>
  <si>
    <t>0,089*1,05 'Přepočtené koeficientem množství</t>
  </si>
  <si>
    <t>340235211</t>
  </si>
  <si>
    <t>Zazdívka otvorů v příčkách nebo stěnách pl do 0,0225 m2 cihlami plnými tl do 100 mm</t>
  </si>
  <si>
    <t>331024492</t>
  </si>
  <si>
    <t>Prostupy ZTI</t>
  </si>
  <si>
    <t>340239211</t>
  </si>
  <si>
    <t>Zazdívka otvorů v příčkách nebo stěnách pl přes 1 do 4 m2 cihlami plnými tl do 100 mm</t>
  </si>
  <si>
    <t>-2052051803</t>
  </si>
  <si>
    <t>dveřní otvor v příčce pokoj 1.3 + 1.5 + po okně</t>
  </si>
  <si>
    <t>2,0+2,0+(1,0*0,6)</t>
  </si>
  <si>
    <t>dveřní otvor koupelna</t>
  </si>
  <si>
    <t>2,0</t>
  </si>
  <si>
    <t>6</t>
  </si>
  <si>
    <t>342272225</t>
  </si>
  <si>
    <t>Příčka z pórobetonových hladkých tvárnic na tenkovrstvou maltu tl 100 mm</t>
  </si>
  <si>
    <t>939590547</t>
  </si>
  <si>
    <t>pokoj 1.4</t>
  </si>
  <si>
    <t>3,50*3,0</t>
  </si>
  <si>
    <t>kuchyně</t>
  </si>
  <si>
    <t>0,83*3,0-0,7*2,0</t>
  </si>
  <si>
    <t>Úpravy povrchů, podlahy a osazování výplní</t>
  </si>
  <si>
    <t>7</t>
  </si>
  <si>
    <t>611131121</t>
  </si>
  <si>
    <t>Penetrační disperzní nátěr vnitřních stropů nanášený ručně</t>
  </si>
  <si>
    <t>-1177672672</t>
  </si>
  <si>
    <t>chodba</t>
  </si>
  <si>
    <t>9,74</t>
  </si>
  <si>
    <t>komora</t>
  </si>
  <si>
    <t>1,87</t>
  </si>
  <si>
    <t>pokoj 1.3</t>
  </si>
  <si>
    <t>21,0</t>
  </si>
  <si>
    <t>22,37</t>
  </si>
  <si>
    <t>šatna</t>
  </si>
  <si>
    <t>5,84</t>
  </si>
  <si>
    <t>pokoj 1.6</t>
  </si>
  <si>
    <t>18,9</t>
  </si>
  <si>
    <t>9,65</t>
  </si>
  <si>
    <t>spíž</t>
  </si>
  <si>
    <t>1,39</t>
  </si>
  <si>
    <t>WC</t>
  </si>
  <si>
    <t>1,15</t>
  </si>
  <si>
    <t>koupelna</t>
  </si>
  <si>
    <t>2,67</t>
  </si>
  <si>
    <t>611311131</t>
  </si>
  <si>
    <t>Potažení vnitřních rovných stropů vápenným štukem tloušťky do 3 mm</t>
  </si>
  <si>
    <t>169980146</t>
  </si>
  <si>
    <t>611315111</t>
  </si>
  <si>
    <t>Vápenná hladká omítka rýh ve stropech š do 150 mm</t>
  </si>
  <si>
    <t>850466599</t>
  </si>
  <si>
    <t>rýhy elektroinstalace</t>
  </si>
  <si>
    <t>17*0,1</t>
  </si>
  <si>
    <t>oprava omítek po vybourání příček</t>
  </si>
  <si>
    <t>3,20*0,200</t>
  </si>
  <si>
    <t>0,83*0,200</t>
  </si>
  <si>
    <t>10</t>
  </si>
  <si>
    <t>612131101</t>
  </si>
  <si>
    <t>Cementový postřik vnitřních stěn nanášený celoplošně ručně</t>
  </si>
  <si>
    <t>359152508</t>
  </si>
  <si>
    <t>dveřní otvor v příčce pokoj 1.3+1.5+ po okně</t>
  </si>
  <si>
    <t>2,0*2*2+(1,0*0,6*2)</t>
  </si>
  <si>
    <t>obklady</t>
  </si>
  <si>
    <t>(1,91*2+1,4*2)*1,6-0,6*1,6</t>
  </si>
  <si>
    <t>(0,82*2+1,4*2)*1,6-0,6*1,6</t>
  </si>
  <si>
    <t>(0,86+2,6+1,8)*1,40</t>
  </si>
  <si>
    <t>ostění nika</t>
  </si>
  <si>
    <t>0,250*1,0</t>
  </si>
  <si>
    <t>pokoj 1.3 obklad na stěně</t>
  </si>
  <si>
    <t>1,5*2,0</t>
  </si>
  <si>
    <t>ubourání niky v koupelně</t>
  </si>
  <si>
    <t>0,8*1,250+0,250*2*1,25</t>
  </si>
  <si>
    <t>11</t>
  </si>
  <si>
    <t>612131121</t>
  </si>
  <si>
    <t>Penetrační disperzní nátěr vnitřních stěn nanášený ručně</t>
  </si>
  <si>
    <t>-297349920</t>
  </si>
  <si>
    <t>(2,2*2+1,3*2+4,95*2)*3,00-0,8*1,97*5-0,6*1,97*3</t>
  </si>
  <si>
    <t>(0,85*2+2,2*2)*3,0-0,6*1,97</t>
  </si>
  <si>
    <t>(3,5*2+6,0*2)*3,0-0,7*1,97-0,8*1,97-1,5*1,8</t>
  </si>
  <si>
    <t>pokoj 1.4.</t>
  </si>
  <si>
    <t>(3,5*2+6,45*2)*3,0-0,8*1,97-2,0*2,6</t>
  </si>
  <si>
    <t>(1,75*2+3,5*2)*3,0-0,8*1,97</t>
  </si>
  <si>
    <t>(3,5*2+5,4*2)*3,0-0,8*1,97-1,5*1,8</t>
  </si>
  <si>
    <t>(0,82*2+1,4*2)*2,6-0,6*1,97</t>
  </si>
  <si>
    <t>(1,91*2+1,4*2)*2,6-0,6*1,97</t>
  </si>
  <si>
    <t>(1,91*2+0,73*2)*3,0-0,6*1,97</t>
  </si>
  <si>
    <t>(3,21*2+3,6*2)*3,0-0,8*1,97-1,5*1,8</t>
  </si>
  <si>
    <t>obklad</t>
  </si>
  <si>
    <t>-19,74</t>
  </si>
  <si>
    <t>612142001</t>
  </si>
  <si>
    <t>Potažení vnitřních stěn sklovláknitým pletivem vtlačeným do tenkovrstvé hmoty</t>
  </si>
  <si>
    <t>984575807</t>
  </si>
  <si>
    <t>dveřní otvor v příčce pokoj 1.3+1.5+po okně</t>
  </si>
  <si>
    <t>2,0*2</t>
  </si>
  <si>
    <t>13</t>
  </si>
  <si>
    <t>612311131</t>
  </si>
  <si>
    <t>Potažení vnitřních stěn vápenným štukem tloušťky do 3 mm</t>
  </si>
  <si>
    <t>-1622305433</t>
  </si>
  <si>
    <t>14</t>
  </si>
  <si>
    <t>612315111</t>
  </si>
  <si>
    <t>Vápenná hladká omítka rýh ve stěnách š do 150 mm</t>
  </si>
  <si>
    <t>-1984621050</t>
  </si>
  <si>
    <t>kanalizace</t>
  </si>
  <si>
    <t>14*0,15</t>
  </si>
  <si>
    <t>vodovod</t>
  </si>
  <si>
    <t>25*0,15</t>
  </si>
  <si>
    <t>elektro</t>
  </si>
  <si>
    <t>286*0,03</t>
  </si>
  <si>
    <t>po vybourané příčce pokoj 1.4</t>
  </si>
  <si>
    <t>3,0*2*0,200</t>
  </si>
  <si>
    <t>15</t>
  </si>
  <si>
    <t>612315211</t>
  </si>
  <si>
    <t>Vápenná hladká omítka malých ploch do 0,09 m2 na stěnách</t>
  </si>
  <si>
    <t>1323021454</t>
  </si>
  <si>
    <t>prostupy, otlučená místa v omítce</t>
  </si>
  <si>
    <t>16</t>
  </si>
  <si>
    <t>612321121</t>
  </si>
  <si>
    <t>Vápenocementová omítka hladká jednovrstvá vnitřních stěn nanášená ručně</t>
  </si>
  <si>
    <t>-1762551214</t>
  </si>
  <si>
    <t>17</t>
  </si>
  <si>
    <t>631311134</t>
  </si>
  <si>
    <t>Mazanina tl přes 120 do 240 mm z betonu prostého bez zvýšených nároků na prostředí tř. C 16/20</t>
  </si>
  <si>
    <t>m3</t>
  </si>
  <si>
    <t>55941958</t>
  </si>
  <si>
    <t>sprchový kout - zvýšená podlaha</t>
  </si>
  <si>
    <t>0,8*0,8*0,15</t>
  </si>
  <si>
    <t>18</t>
  </si>
  <si>
    <t>631319013</t>
  </si>
  <si>
    <t>Příplatek k mazanině tl přes 120 do 240 mm za přehlazení povrchu</t>
  </si>
  <si>
    <t>-631563658</t>
  </si>
  <si>
    <t>19</t>
  </si>
  <si>
    <t>631341151</t>
  </si>
  <si>
    <t>Doplnění dosavadních mazanin plochy do 1 m2 betonem lehkým keramickým tl do 80 mm</t>
  </si>
  <si>
    <t>-1768270341</t>
  </si>
  <si>
    <t>koupelna +WC - rýhy</t>
  </si>
  <si>
    <t>2,0*0,08</t>
  </si>
  <si>
    <t>631362022</t>
  </si>
  <si>
    <t>Výztuž mazanin z kompozitních sítí D drátu 3 mm velikost ok 100 x 100 mm</t>
  </si>
  <si>
    <t>-1819981301</t>
  </si>
  <si>
    <t>v koupelně síť 5/100/100</t>
  </si>
  <si>
    <t>0,8*0,8*3,113*1,2/1000</t>
  </si>
  <si>
    <t>642944121</t>
  </si>
  <si>
    <t>Osazování ocelových zárubní dodatečné pl do 2,5 m2</t>
  </si>
  <si>
    <t>-710906933</t>
  </si>
  <si>
    <t>pokoj 1.4+1.5</t>
  </si>
  <si>
    <t>1+1</t>
  </si>
  <si>
    <t>55331436</t>
  </si>
  <si>
    <t>zárubeň jednokřídlá ocelová pro dodatečnou montáž tl stěny 110-150mm rozměru 700/1970, 2100mm</t>
  </si>
  <si>
    <t>-282280812</t>
  </si>
  <si>
    <t>55331437</t>
  </si>
  <si>
    <t>zárubeň jednokřídlá ocelová pro dodatečnou montáž tl stěny 110-150mm rozměru 800/1970, 2100mm</t>
  </si>
  <si>
    <t>-928587724</t>
  </si>
  <si>
    <t>949101111</t>
  </si>
  <si>
    <t>Lešení pomocné pro objekty pozemních staveb s lešeňovou podlahou v do 1,9 m zatížení do 150 kg/m2</t>
  </si>
  <si>
    <t>1095841578</t>
  </si>
  <si>
    <t>9,74+1,87+21+22,37+5,84+18,9+9,65+1,39+1,15+2,67</t>
  </si>
  <si>
    <t>25</t>
  </si>
  <si>
    <t>962031132</t>
  </si>
  <si>
    <t>Bourání příček z cihel pálených na MVC tl do 100 mm</t>
  </si>
  <si>
    <t>-2107901658</t>
  </si>
  <si>
    <t>obezdění vany</t>
  </si>
  <si>
    <t>(0,7+1,75+0,7)*0,6</t>
  </si>
  <si>
    <t>obezdění umyvadla</t>
  </si>
  <si>
    <t>(0,5+0,7+0,5)*1,20</t>
  </si>
  <si>
    <t>0,8*1,250*0,250</t>
  </si>
  <si>
    <t>3,20*3,0</t>
  </si>
  <si>
    <t>0,83*3,0-0,6*2,0</t>
  </si>
  <si>
    <t>26</t>
  </si>
  <si>
    <t>965046111</t>
  </si>
  <si>
    <t>Broušení stávajících betonových podlah úběr do 3 mm</t>
  </si>
  <si>
    <t>2062535926</t>
  </si>
  <si>
    <t>koupelna + WC+komora+spíž+chodba+kuchyně</t>
  </si>
  <si>
    <t>9,74+1,87+9,65+1,39+1,15+2,67</t>
  </si>
  <si>
    <t>27</t>
  </si>
  <si>
    <t>965046119</t>
  </si>
  <si>
    <t>Příplatek k broušení stávajících betonových podlah za každý další 1 mm úběru</t>
  </si>
  <si>
    <t>-1287604378</t>
  </si>
  <si>
    <t>28</t>
  </si>
  <si>
    <t>965081213</t>
  </si>
  <si>
    <t>Bourání podlah z dlaždic keramických nebo xylolitových tl do 10 mm plochy přes 1 m2</t>
  </si>
  <si>
    <t>-1631040701</t>
  </si>
  <si>
    <t>9,74/2</t>
  </si>
  <si>
    <t>29</t>
  </si>
  <si>
    <t>965081611</t>
  </si>
  <si>
    <t>Odsekání soklíků rovných</t>
  </si>
  <si>
    <t>m</t>
  </si>
  <si>
    <t>-296356067</t>
  </si>
  <si>
    <t>1,91*2+0,73</t>
  </si>
  <si>
    <t>2,2*2+1,3*2+4,95*2-0,8*5-0,6*3</t>
  </si>
  <si>
    <t>2,2*2+0,85</t>
  </si>
  <si>
    <t>30</t>
  </si>
  <si>
    <t>968072455</t>
  </si>
  <si>
    <t>Vybourání kovových dveřních zárubní pl do 2 m2</t>
  </si>
  <si>
    <t>-257426135</t>
  </si>
  <si>
    <t>0,7*1,97+0,8*1,97*2</t>
  </si>
  <si>
    <t>0,6*1,97</t>
  </si>
  <si>
    <t>31</t>
  </si>
  <si>
    <t>971033231</t>
  </si>
  <si>
    <t>Vybourání otvorů ve zdivu cihelném pl do 0,0225 m2 na MVC nebo MV tl do 150 mm</t>
  </si>
  <si>
    <t>-2092325561</t>
  </si>
  <si>
    <t>prostupy</t>
  </si>
  <si>
    <t>32</t>
  </si>
  <si>
    <t>971033631</t>
  </si>
  <si>
    <t>Vybourání otvorů ve zdivu cihelném pl do 4 m2 na MVC nebo MV tl do 150 mm</t>
  </si>
  <si>
    <t>369782120</t>
  </si>
  <si>
    <t>1,5</t>
  </si>
  <si>
    <t>pokoj 1.4.+1.5</t>
  </si>
  <si>
    <t>2,0+2,0</t>
  </si>
  <si>
    <t>33</t>
  </si>
  <si>
    <t>974031132</t>
  </si>
  <si>
    <t>Vysekání rýh ve zdivu cihelném hl do 50 mm š do 70 mm</t>
  </si>
  <si>
    <t>2133887854</t>
  </si>
  <si>
    <t>34</t>
  </si>
  <si>
    <t>974031153</t>
  </si>
  <si>
    <t>Vysekání rýh ve zdivu cihelném hl do 100 mm š do 100 mm</t>
  </si>
  <si>
    <t>488233504</t>
  </si>
  <si>
    <t>pračka</t>
  </si>
  <si>
    <t>kuchyně, dřez, myčka</t>
  </si>
  <si>
    <t>35</t>
  </si>
  <si>
    <t>974042567</t>
  </si>
  <si>
    <t>Vysekání rýh v dlažbě betonové nebo jiné monolitické hl do 150 mm š do 300 mm</t>
  </si>
  <si>
    <t>103327363</t>
  </si>
  <si>
    <t>sprchový žlab a kanalizace</t>
  </si>
  <si>
    <t>36</t>
  </si>
  <si>
    <t>974082112</t>
  </si>
  <si>
    <t>Vysekání rýh pro ploché vodiče v omítce MV nebo MVC stěn š do 30 mm</t>
  </si>
  <si>
    <t>938819124</t>
  </si>
  <si>
    <t>37</t>
  </si>
  <si>
    <t>974082172</t>
  </si>
  <si>
    <t>Vysekání rýh pro ploché vodiče v omítce MV nebo MVC stropů š do 30 mm</t>
  </si>
  <si>
    <t>-946203131</t>
  </si>
  <si>
    <t>38</t>
  </si>
  <si>
    <t>977132111</t>
  </si>
  <si>
    <t>Vyvrtání otvorů pro elektroinstalační krabice ve stěnách z cihel hloubky do 60 mm</t>
  </si>
  <si>
    <t>269649712</t>
  </si>
  <si>
    <t>39</t>
  </si>
  <si>
    <t>977312112</t>
  </si>
  <si>
    <t>Řezání stávajících betonových mazanin vyztužených hl do 100 mm</t>
  </si>
  <si>
    <t>1683168285</t>
  </si>
  <si>
    <t>40</t>
  </si>
  <si>
    <t>978013191</t>
  </si>
  <si>
    <t>Otlučení (osekání) vnitřní vápenné nebo vápenocementové omítky stěn v rozsahu přes 50 do 100 %</t>
  </si>
  <si>
    <t>1288143351</t>
  </si>
  <si>
    <t>41</t>
  </si>
  <si>
    <t>978059541</t>
  </si>
  <si>
    <t>Odsekání a odebrání obkladů stěn z vnitřních obkládaček plochy přes 1 m2</t>
  </si>
  <si>
    <t>1880073937</t>
  </si>
  <si>
    <t>997</t>
  </si>
  <si>
    <t>Přesun sutě</t>
  </si>
  <si>
    <t>42</t>
  </si>
  <si>
    <t>997013213</t>
  </si>
  <si>
    <t>Vnitrostaveništní doprava suti a vybouraných hmot pro budovy v přes 9 do 12 m ručně</t>
  </si>
  <si>
    <t>-54966646</t>
  </si>
  <si>
    <t>43</t>
  </si>
  <si>
    <t>997013219</t>
  </si>
  <si>
    <t>Příplatek k vnitrostaveništní dopravě suti a vybouraných hmot za zvětšenou dopravu suti ZKD 10 m</t>
  </si>
  <si>
    <t>595286667</t>
  </si>
  <si>
    <t>44</t>
  </si>
  <si>
    <t>997013501</t>
  </si>
  <si>
    <t>Odvoz suti a vybouraných hmot na skládku nebo meziskládku do 1 km se složením</t>
  </si>
  <si>
    <t>1327034995</t>
  </si>
  <si>
    <t>45</t>
  </si>
  <si>
    <t>997013509</t>
  </si>
  <si>
    <t>Příplatek k odvozu suti a vybouraných hmot na skládku ZKD 1 km přes 1 km</t>
  </si>
  <si>
    <t>2099513392</t>
  </si>
  <si>
    <t>11,121*19 'Přepočtené koeficientem množství</t>
  </si>
  <si>
    <t>46</t>
  </si>
  <si>
    <t>997013631</t>
  </si>
  <si>
    <t>Poplatek za uložení na skládce (skládkovné) stavebního odpadu směsného kód odpadu 17 09 04</t>
  </si>
  <si>
    <t>1049712541</t>
  </si>
  <si>
    <t>998</t>
  </si>
  <si>
    <t>Přesun hmot</t>
  </si>
  <si>
    <t>47</t>
  </si>
  <si>
    <t>998018002</t>
  </si>
  <si>
    <t>Přesun hmot pro budovy ruční pro budovy v přes 6 do 12 m</t>
  </si>
  <si>
    <t>602638195</t>
  </si>
  <si>
    <t>48</t>
  </si>
  <si>
    <t>998018011</t>
  </si>
  <si>
    <t>Příplatek k ručnímu přesunu hmot pro budovy za zvětšený přesun ZKD 100 m</t>
  </si>
  <si>
    <t>-1617272494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</si>
  <si>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</si>
  <si>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</si>
  <si>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</si>
  <si>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</si>
  <si>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</si>
  <si>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</si>
  <si>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</si>
  <si>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1502776288</t>
  </si>
  <si>
    <t>styk podlaha stěna</t>
  </si>
  <si>
    <t>1,91*2+1,4*2</t>
  </si>
  <si>
    <t>roh ve sprch.koutu</t>
  </si>
  <si>
    <t>2,2</t>
  </si>
  <si>
    <t>50</t>
  </si>
  <si>
    <t>28355022</t>
  </si>
  <si>
    <t>páska pružná těsnící hydroizolační š do 125mm</t>
  </si>
  <si>
    <t>-53301103</t>
  </si>
  <si>
    <t>8,82*1,05 'Přepočtené koeficientem množství</t>
  </si>
  <si>
    <t>51</t>
  </si>
  <si>
    <t>711199102</t>
  </si>
  <si>
    <t>Provedení těsnícího koutu pro vnější nebo vnitřní roh spáry podlaha - stěna</t>
  </si>
  <si>
    <t>2143058357</t>
  </si>
  <si>
    <t>52</t>
  </si>
  <si>
    <t>59054242</t>
  </si>
  <si>
    <t>páska pružná těsnící hydroizolační -kout</t>
  </si>
  <si>
    <t>1988473447</t>
  </si>
  <si>
    <t>53</t>
  </si>
  <si>
    <t>59054004</t>
  </si>
  <si>
    <t>páska pružná těsnící hydroizolační-roh</t>
  </si>
  <si>
    <t>-204010151</t>
  </si>
  <si>
    <t>54</t>
  </si>
  <si>
    <t>711493112</t>
  </si>
  <si>
    <t>Izolace proti podpovrchové a tlakové vodě vodorovná těsnicí stěrkou jednosložkovou na bázi cementu</t>
  </si>
  <si>
    <t>1418107413</t>
  </si>
  <si>
    <t>1,91*1,4</t>
  </si>
  <si>
    <t>55</t>
  </si>
  <si>
    <t>711493122</t>
  </si>
  <si>
    <t>Izolace proti podpovrchové a tlakové vodě svislá těsnicí stěrkou jednosložkovou na bázi cementu</t>
  </si>
  <si>
    <t>-1895855844</t>
  </si>
  <si>
    <t>soklík nad podlahou</t>
  </si>
  <si>
    <t>(1,91*2+1,4*2)*0,100</t>
  </si>
  <si>
    <t>za sprchovým koutem</t>
  </si>
  <si>
    <t>1*2*2,2</t>
  </si>
  <si>
    <t>56</t>
  </si>
  <si>
    <t>998711112</t>
  </si>
  <si>
    <t>Přesun hmot tonážní pro izolace proti vodě, vlhkosti a plynům s omezením mechanizace v objektech v přes 6 do 12 m</t>
  </si>
  <si>
    <t>1046750778</t>
  </si>
  <si>
    <t>57</t>
  </si>
  <si>
    <t>998711192</t>
  </si>
  <si>
    <t>Příplatek k přesunu hmot tonážní 711 za zvětšený přesun do 100 m</t>
  </si>
  <si>
    <t>1450113927</t>
  </si>
  <si>
    <t>721</t>
  </si>
  <si>
    <t>Zdravotechnika - vnitřní kanalizace</t>
  </si>
  <si>
    <t>58</t>
  </si>
  <si>
    <t>721100916</t>
  </si>
  <si>
    <t>Zátky potrubí s přetěsněním</t>
  </si>
  <si>
    <t>-276983043</t>
  </si>
  <si>
    <t>spíž rezerva pračka</t>
  </si>
  <si>
    <t>59</t>
  </si>
  <si>
    <t>721170972</t>
  </si>
  <si>
    <t>Potrubí z PVC krácení trub DN 50</t>
  </si>
  <si>
    <t>-1677027085</t>
  </si>
  <si>
    <t>kuchyně linka</t>
  </si>
  <si>
    <t>2+1</t>
  </si>
  <si>
    <t>60</t>
  </si>
  <si>
    <t>721170974</t>
  </si>
  <si>
    <t>Potrubí z PVC krácení trub DN 110</t>
  </si>
  <si>
    <t>1929026173</t>
  </si>
  <si>
    <t>61</t>
  </si>
  <si>
    <t>721171803</t>
  </si>
  <si>
    <t>Demontáž potrubí z PVC D do 75</t>
  </si>
  <si>
    <t>-993249718</t>
  </si>
  <si>
    <t>62</t>
  </si>
  <si>
    <t>721171808</t>
  </si>
  <si>
    <t>Demontáž potrubí z PVC D přes 75 do 114</t>
  </si>
  <si>
    <t>-776012735</t>
  </si>
  <si>
    <t>63</t>
  </si>
  <si>
    <t>721171905</t>
  </si>
  <si>
    <t>Potrubí z PP vsazení odbočky do hrdla DN 110</t>
  </si>
  <si>
    <t>-1687138193</t>
  </si>
  <si>
    <t>64</t>
  </si>
  <si>
    <t>721171915</t>
  </si>
  <si>
    <t>Potrubí z PP propojení potrubí DN 110</t>
  </si>
  <si>
    <t>1919099297</t>
  </si>
  <si>
    <t>65</t>
  </si>
  <si>
    <t>721174042</t>
  </si>
  <si>
    <t>Potrubí kanalizační z PP připojovací DN 40</t>
  </si>
  <si>
    <t>-1726050842</t>
  </si>
  <si>
    <t>umyvadlo</t>
  </si>
  <si>
    <t>2+2</t>
  </si>
  <si>
    <t>66</t>
  </si>
  <si>
    <t>721174043</t>
  </si>
  <si>
    <t>Potrubí kanalizační z PP připojovací DN 50</t>
  </si>
  <si>
    <t>-819415709</t>
  </si>
  <si>
    <t>dřez, myčka</t>
  </si>
  <si>
    <t>pračka kuchyně + rezerva spíž</t>
  </si>
  <si>
    <t>67</t>
  </si>
  <si>
    <t>721174044</t>
  </si>
  <si>
    <t>Potrubí kanalizační z PP připojovací DN 75</t>
  </si>
  <si>
    <t>-101606475</t>
  </si>
  <si>
    <t>sprcha</t>
  </si>
  <si>
    <t>68</t>
  </si>
  <si>
    <t>721174045</t>
  </si>
  <si>
    <t>Potrubí kanalizační z PP připojovací DN 110</t>
  </si>
  <si>
    <t>1926894395</t>
  </si>
  <si>
    <t>69</t>
  </si>
  <si>
    <t>721194104</t>
  </si>
  <si>
    <t>Vyvedení a upevnění odpadních výpustek DN 40</t>
  </si>
  <si>
    <t>-1123606830</t>
  </si>
  <si>
    <t>70</t>
  </si>
  <si>
    <t>721194105</t>
  </si>
  <si>
    <t>Vyvedení a upevnění odpadních výpustek DN 50</t>
  </si>
  <si>
    <t>114136325</t>
  </si>
  <si>
    <t>dřez, myčka, pračka</t>
  </si>
  <si>
    <t>1+1+1</t>
  </si>
  <si>
    <t>pračka rezerva spíž</t>
  </si>
  <si>
    <t>71</t>
  </si>
  <si>
    <t>721194109</t>
  </si>
  <si>
    <t>Vyvedení a upevnění odpadních výpustek DN 110</t>
  </si>
  <si>
    <t>1014240938</t>
  </si>
  <si>
    <t>72</t>
  </si>
  <si>
    <t>721219128</t>
  </si>
  <si>
    <t>Montáž odtokového sprchového žlabu délky do 1050 mm</t>
  </si>
  <si>
    <t>-567074976</t>
  </si>
  <si>
    <t>73</t>
  </si>
  <si>
    <t>6777700041</t>
  </si>
  <si>
    <t>Žlab sprchový nerezový Alca APZ101-750 Low</t>
  </si>
  <si>
    <t>-1981004085</t>
  </si>
  <si>
    <t>74</t>
  </si>
  <si>
    <t>721229111.1</t>
  </si>
  <si>
    <t>Montáž zápachové uzávěrky pro pračku a myčku do DN 50 ostatní typ</t>
  </si>
  <si>
    <t>-1430044354</t>
  </si>
  <si>
    <t>75</t>
  </si>
  <si>
    <t>APS3P</t>
  </si>
  <si>
    <t>Sifon pračkový podomítkový s přivzdušněním, nerez DN40 a DN50 APS3P</t>
  </si>
  <si>
    <t>256779673</t>
  </si>
  <si>
    <t>76</t>
  </si>
  <si>
    <t>721290111</t>
  </si>
  <si>
    <t>Zkouška těsnosti potrubí kanalizace vodou DN do 125</t>
  </si>
  <si>
    <t>1577758491</t>
  </si>
  <si>
    <t>77</t>
  </si>
  <si>
    <t>721910912</t>
  </si>
  <si>
    <t>Pročištění odpadů svislých v jednom podlaží DN do 200</t>
  </si>
  <si>
    <t>781963490</t>
  </si>
  <si>
    <t>78</t>
  </si>
  <si>
    <t>998721112</t>
  </si>
  <si>
    <t>Přesun hmot tonážní pro vnitřní kanalizaci s omezením mechanizace v objektech v přes 6 do 12 m</t>
  </si>
  <si>
    <t>1683179375</t>
  </si>
  <si>
    <t>79</t>
  </si>
  <si>
    <t>998721192</t>
  </si>
  <si>
    <t>Příplatek k přesunu hmot tonážní 721 za zvětšený přesun do 100 m</t>
  </si>
  <si>
    <t>-657439611</t>
  </si>
  <si>
    <t>722</t>
  </si>
  <si>
    <t>Zdravotechnika - vnitřní vodovod</t>
  </si>
  <si>
    <t>80</t>
  </si>
  <si>
    <t>722130801</t>
  </si>
  <si>
    <t>Demontáž potrubí ocelové pozinkované závitové DN do 25</t>
  </si>
  <si>
    <t>1773319186</t>
  </si>
  <si>
    <t>81</t>
  </si>
  <si>
    <t>722174003</t>
  </si>
  <si>
    <t>Potrubí vodovodní plastové PPR svar polyfúze PN 16 D 25x3,5 mm</t>
  </si>
  <si>
    <t>-1352697030</t>
  </si>
  <si>
    <t>koupelna, sprcha, umyvadlo</t>
  </si>
  <si>
    <t>6+4</t>
  </si>
  <si>
    <t>5+8+2</t>
  </si>
  <si>
    <t>82</t>
  </si>
  <si>
    <t>722179191</t>
  </si>
  <si>
    <t>Příplatek k rozvodu vody z plastů za malý rozsah prací na zakázce do 20 m</t>
  </si>
  <si>
    <t>soubor</t>
  </si>
  <si>
    <t>-1194288521</t>
  </si>
  <si>
    <t>83</t>
  </si>
  <si>
    <t>722179192</t>
  </si>
  <si>
    <t>Příplatek k rozvodu vody z plastů za potrubí do D 32 mm do 15 svarů</t>
  </si>
  <si>
    <t>1390152708</t>
  </si>
  <si>
    <t>84</t>
  </si>
  <si>
    <t>722181212</t>
  </si>
  <si>
    <t>Ochrana vodovodního potrubí přilepenými termoizolačními trubicemi z PE tl do 6 mm DN přes 22 do 32 mm</t>
  </si>
  <si>
    <t>678203238</t>
  </si>
  <si>
    <t>85</t>
  </si>
  <si>
    <t>722190401</t>
  </si>
  <si>
    <t>Vyvedení a upevnění výpustku DN do 25</t>
  </si>
  <si>
    <t>1868127397</t>
  </si>
  <si>
    <t>dřez,WC,umyvadlo,sprcha, myčka, pračka</t>
  </si>
  <si>
    <t>2+1+2+2+1+1</t>
  </si>
  <si>
    <t>86</t>
  </si>
  <si>
    <t>722190901</t>
  </si>
  <si>
    <t>Uzavření nebo otevření vodovodního potrubí při opravách</t>
  </si>
  <si>
    <t>-1494494157</t>
  </si>
  <si>
    <t>87</t>
  </si>
  <si>
    <t>722220151</t>
  </si>
  <si>
    <t>Nástěnka závitová plastová PPR PN 20 DN 16 x G 1/2"</t>
  </si>
  <si>
    <t>-80695704</t>
  </si>
  <si>
    <t>WC,pračka,myčka,umyvadlo,dřez</t>
  </si>
  <si>
    <t>1+1+1+2+2</t>
  </si>
  <si>
    <t>88</t>
  </si>
  <si>
    <t>722220161</t>
  </si>
  <si>
    <t>Nástěnný komplet plastový PPR PN 20 DN 20 x G 1/2"</t>
  </si>
  <si>
    <t>950388376</t>
  </si>
  <si>
    <t>89</t>
  </si>
  <si>
    <t>722220861</t>
  </si>
  <si>
    <t>Demontáž armatur závitových se dvěma závity G do 3/4</t>
  </si>
  <si>
    <t>1986815373</t>
  </si>
  <si>
    <t>rohový ventil WC, umyvadlo, kuchyně</t>
  </si>
  <si>
    <t>1+2+2</t>
  </si>
  <si>
    <t>90</t>
  </si>
  <si>
    <t>722220872</t>
  </si>
  <si>
    <t>Demontáž armatur závitových se dvěma závity a šroubením G přes 3/8 do 3/4</t>
  </si>
  <si>
    <t>-132913254</t>
  </si>
  <si>
    <t>sporák</t>
  </si>
  <si>
    <t>91</t>
  </si>
  <si>
    <t>722232012</t>
  </si>
  <si>
    <t>Kohout kulový podomítkový G 3/4" PN 16 do 120°C vnitřní závit</t>
  </si>
  <si>
    <t>-1892265059</t>
  </si>
  <si>
    <t>vodoměr WC</t>
  </si>
  <si>
    <t>92</t>
  </si>
  <si>
    <t>722232221</t>
  </si>
  <si>
    <t>Kohout kulový rohový G 1/2" PN 42 do 185°C plnoprůtokový s 2x vnějším závitem</t>
  </si>
  <si>
    <t>57607518</t>
  </si>
  <si>
    <t>dřez, myčka, umyvadlo, pračka</t>
  </si>
  <si>
    <t>2+1+2+1</t>
  </si>
  <si>
    <t>93</t>
  </si>
  <si>
    <t>722239101</t>
  </si>
  <si>
    <t>Montáž armatur vodovodních se dvěma závity G 1/2"</t>
  </si>
  <si>
    <t>1048716405</t>
  </si>
  <si>
    <t>hadice k umyvadlu, dřez, WC</t>
  </si>
  <si>
    <t>2+2+1</t>
  </si>
  <si>
    <t>94</t>
  </si>
  <si>
    <t>55190006</t>
  </si>
  <si>
    <t>hadice flexibilní sanitární 3/8"  délka 400 mm bal. 2 kus</t>
  </si>
  <si>
    <t>-1283691430</t>
  </si>
  <si>
    <t>95</t>
  </si>
  <si>
    <t>722260812</t>
  </si>
  <si>
    <t>Demontáž vodoměrů závitových G 3/4</t>
  </si>
  <si>
    <t>-434503155</t>
  </si>
  <si>
    <t>96</t>
  </si>
  <si>
    <t>722260922</t>
  </si>
  <si>
    <t>Zpětná montáž vodoměrů závitových G 3/4</t>
  </si>
  <si>
    <t>-1209521655</t>
  </si>
  <si>
    <t>97</t>
  </si>
  <si>
    <t>722290234</t>
  </si>
  <si>
    <t>Proplach a dezinfekce vodovodního potrubí DN do 80</t>
  </si>
  <si>
    <t>1473270414</t>
  </si>
  <si>
    <t>98</t>
  </si>
  <si>
    <t>722290246</t>
  </si>
  <si>
    <t>Zkouška těsnosti vodovodního potrubí plastového DN do 40</t>
  </si>
  <si>
    <t>772433397</t>
  </si>
  <si>
    <t>99</t>
  </si>
  <si>
    <t>998722112</t>
  </si>
  <si>
    <t>Přesun hmot tonážní pro vnitřní vodovod s omezením mechanizace v objektech v přes 6 do 12 m</t>
  </si>
  <si>
    <t>-95114860</t>
  </si>
  <si>
    <t>100</t>
  </si>
  <si>
    <t>998722192</t>
  </si>
  <si>
    <t>Příplatek k přesunu hmot tonážní 722 za zvětšený přesun do 100 m</t>
  </si>
  <si>
    <t>169393421</t>
  </si>
  <si>
    <t>723</t>
  </si>
  <si>
    <t>Zdravotechnika - vnitřní plynovod</t>
  </si>
  <si>
    <t>101</t>
  </si>
  <si>
    <t>723120805</t>
  </si>
  <si>
    <t>Demontáž potrubí ocelové závitové svařované DN od 25 do 50</t>
  </si>
  <si>
    <t>107999027</t>
  </si>
  <si>
    <t>od sporáku</t>
  </si>
  <si>
    <t>102</t>
  </si>
  <si>
    <t>998723112</t>
  </si>
  <si>
    <t>Přesun hmot tonážní pro vnitřní plynovod s omezením mechanizace v objektech v přes 6 do 12 m</t>
  </si>
  <si>
    <t>-1179972912</t>
  </si>
  <si>
    <t>103</t>
  </si>
  <si>
    <t>998723192</t>
  </si>
  <si>
    <t>Příplatek k přesunu hmot tonážní 723 za zvětšený přesun do 100 m</t>
  </si>
  <si>
    <t>-984642437</t>
  </si>
  <si>
    <t>725</t>
  </si>
  <si>
    <t>Zdravotechnika - zařizovací předměty</t>
  </si>
  <si>
    <t>104</t>
  </si>
  <si>
    <t>725-1</t>
  </si>
  <si>
    <t>D+M háčku na ručníky</t>
  </si>
  <si>
    <t>558804878</t>
  </si>
  <si>
    <t>105</t>
  </si>
  <si>
    <t>725110814</t>
  </si>
  <si>
    <t>Demontáž klozetu Kombi</t>
  </si>
  <si>
    <t>906035437</t>
  </si>
  <si>
    <t>106</t>
  </si>
  <si>
    <t>725119125</t>
  </si>
  <si>
    <t>Montáž klozetových mís závěsných na nosné stěny</t>
  </si>
  <si>
    <t>-1850990620</t>
  </si>
  <si>
    <t>107</t>
  </si>
  <si>
    <t>209560000001</t>
  </si>
  <si>
    <t>Wc závěsné Laufen Pro zadní odpad H8209560000001</t>
  </si>
  <si>
    <t>-1730145070</t>
  </si>
  <si>
    <t>108</t>
  </si>
  <si>
    <t>725119131.1</t>
  </si>
  <si>
    <t>Montáž klozetových sedátek standardních</t>
  </si>
  <si>
    <t>1221806450</t>
  </si>
  <si>
    <t>109</t>
  </si>
  <si>
    <t>969503000001</t>
  </si>
  <si>
    <t>WC prkénko Laufen Pro duroplast bílá H8969503000001</t>
  </si>
  <si>
    <t>6152917</t>
  </si>
  <si>
    <t>110</t>
  </si>
  <si>
    <t>725210821</t>
  </si>
  <si>
    <t>Demontáž umyvadel bez výtokových armatur</t>
  </si>
  <si>
    <t>1469256257</t>
  </si>
  <si>
    <t>111</t>
  </si>
  <si>
    <t>725219102</t>
  </si>
  <si>
    <t>Montáž umyvadla připevněného na šrouby do zdiva</t>
  </si>
  <si>
    <t>1808697823</t>
  </si>
  <si>
    <t>112</t>
  </si>
  <si>
    <t>6000870514</t>
  </si>
  <si>
    <t>Umyvadlo Laufen Pro S 600×485 mm s otvorem H8109630001041</t>
  </si>
  <si>
    <t>-611119822</t>
  </si>
  <si>
    <t>113</t>
  </si>
  <si>
    <t>725220841</t>
  </si>
  <si>
    <t>Demontáž van ocelová rohová</t>
  </si>
  <si>
    <t>-838260014</t>
  </si>
  <si>
    <t>114</t>
  </si>
  <si>
    <t>725244907</t>
  </si>
  <si>
    <t>Montáž zástěny sprchové rohové (sprchový kout)</t>
  </si>
  <si>
    <t>866904484</t>
  </si>
  <si>
    <t>115</t>
  </si>
  <si>
    <t>SIKOTEXQ90CRT</t>
  </si>
  <si>
    <t>Sprchový kout čtverec 90x90 cm SAT TEX SIKOTEXQ90CRT</t>
  </si>
  <si>
    <t>1360944618</t>
  </si>
  <si>
    <t>116</t>
  </si>
  <si>
    <t>SIKOMADLO1</t>
  </si>
  <si>
    <t>Madlo SAT TEX chrom SIKOMADLO1</t>
  </si>
  <si>
    <t>-347857774</t>
  </si>
  <si>
    <t>117</t>
  </si>
  <si>
    <t>725291653</t>
  </si>
  <si>
    <t>Montáž zásobníku toaletních papírů - Držák toaletního papíru</t>
  </si>
  <si>
    <t>-1561456163</t>
  </si>
  <si>
    <t>118</t>
  </si>
  <si>
    <t>55431092</t>
  </si>
  <si>
    <t>Držák - zásobník toaletních papírů komaxit bílý D 310mm</t>
  </si>
  <si>
    <t>-1818818773</t>
  </si>
  <si>
    <t>119</t>
  </si>
  <si>
    <t>725610810</t>
  </si>
  <si>
    <t>Demontáž sporáků plynových</t>
  </si>
  <si>
    <t>1808971041</t>
  </si>
  <si>
    <t>120</t>
  </si>
  <si>
    <t>725752811</t>
  </si>
  <si>
    <t>Demontáž armatur laboratorních plynovodních výpustek</t>
  </si>
  <si>
    <t>771296703</t>
  </si>
  <si>
    <t>121</t>
  </si>
  <si>
    <t>725810811</t>
  </si>
  <si>
    <t>Demontáž ventilů výtokových nástěnných</t>
  </si>
  <si>
    <t>-85162719</t>
  </si>
  <si>
    <t>122</t>
  </si>
  <si>
    <t>725813112</t>
  </si>
  <si>
    <t>Ventil rohový pračkový G 3/4"</t>
  </si>
  <si>
    <t>618098675</t>
  </si>
  <si>
    <t>pračka+myčka+rezerva spíž</t>
  </si>
  <si>
    <t>123</t>
  </si>
  <si>
    <t>725820801</t>
  </si>
  <si>
    <t>Demontáž baterie nástěnné do G 3 / 4</t>
  </si>
  <si>
    <t>1691011533</t>
  </si>
  <si>
    <t>vana</t>
  </si>
  <si>
    <t>124</t>
  </si>
  <si>
    <t>725829131.1</t>
  </si>
  <si>
    <t>Montáž baterie umyvadlové stojánkové G 1/2" ostatní typ</t>
  </si>
  <si>
    <t>-849352794</t>
  </si>
  <si>
    <t>125</t>
  </si>
  <si>
    <t>71255000</t>
  </si>
  <si>
    <t>Umyvadlová baterie Hansgrohe Logis bez výpusti chrom 71255000</t>
  </si>
  <si>
    <t>-1292174922</t>
  </si>
  <si>
    <t>126</t>
  </si>
  <si>
    <t>725849413</t>
  </si>
  <si>
    <t>Montáž baterie sprchové nástěnné termostatické</t>
  </si>
  <si>
    <t>-1058016178</t>
  </si>
  <si>
    <t>127</t>
  </si>
  <si>
    <t>G26083002</t>
  </si>
  <si>
    <t>Sprchový set Grohe New Tempesta Cosmopolitan s poličkou chrom 26083002</t>
  </si>
  <si>
    <t>-127571433</t>
  </si>
  <si>
    <t>128</t>
  </si>
  <si>
    <t>6000985509</t>
  </si>
  <si>
    <t>Baterie sprchová termostatická Grohe Grohtherm 800 150 mm chrom bez přepínače 34558000</t>
  </si>
  <si>
    <t>50880280</t>
  </si>
  <si>
    <t>129</t>
  </si>
  <si>
    <t>725859101.1</t>
  </si>
  <si>
    <t>Montáž ventilů odpadních do DN 32 pro zařizovací předměty</t>
  </si>
  <si>
    <t>-1729007264</t>
  </si>
  <si>
    <t>130</t>
  </si>
  <si>
    <t>05440</t>
  </si>
  <si>
    <t>Pračkový ventil Schell Comfort 3/4" horní ovládání CR 05440</t>
  </si>
  <si>
    <t>1908529671</t>
  </si>
  <si>
    <t>131</t>
  </si>
  <si>
    <t>725860812</t>
  </si>
  <si>
    <t>Demontáž uzávěrů zápachu dvojitých</t>
  </si>
  <si>
    <t>-1110346598</t>
  </si>
  <si>
    <t>umyvadlo+vana</t>
  </si>
  <si>
    <t>132</t>
  </si>
  <si>
    <t>725869101.1</t>
  </si>
  <si>
    <t>Montáž zápachových uzávěrek umyvadlových do DN 40</t>
  </si>
  <si>
    <t>-1460361581</t>
  </si>
  <si>
    <t>133</t>
  </si>
  <si>
    <t>SIFMLUX</t>
  </si>
  <si>
    <t>Sifon umyvadlový Optima  5/4 CR SIFMLUX</t>
  </si>
  <si>
    <t>-1337587445</t>
  </si>
  <si>
    <t>134</t>
  </si>
  <si>
    <t>725869214.1</t>
  </si>
  <si>
    <t>Montáž zápachových uzávěrek dřezových dvoudílných DN 50</t>
  </si>
  <si>
    <t>-772188119</t>
  </si>
  <si>
    <t>135</t>
  </si>
  <si>
    <t>426021616</t>
  </si>
  <si>
    <t>136</t>
  </si>
  <si>
    <t>998725112</t>
  </si>
  <si>
    <t>Přesun hmot tonážní pro zařizovací předměty s omezením mechanizace v objektech v přes 6 do 12 m</t>
  </si>
  <si>
    <t>1173011259</t>
  </si>
  <si>
    <t>137</t>
  </si>
  <si>
    <t>998725192</t>
  </si>
  <si>
    <t>Příplatek k přesunu hmot tonážní 725 za zvětšený přesun do 100 m</t>
  </si>
  <si>
    <t>-1433883596</t>
  </si>
  <si>
    <t>726</t>
  </si>
  <si>
    <t>Zdravotechnika - předstěnové instalace</t>
  </si>
  <si>
    <t>138</t>
  </si>
  <si>
    <t>726111031</t>
  </si>
  <si>
    <t>Instalační předstěna pro klozet s ovládáním zepředu v 1080 mm závěsný do masivní zděné kce</t>
  </si>
  <si>
    <t>-1555826775</t>
  </si>
  <si>
    <t>139</t>
  </si>
  <si>
    <t>726191001</t>
  </si>
  <si>
    <t>Zvukoizolační souprava pro klozet a bidet</t>
  </si>
  <si>
    <t>490069021</t>
  </si>
  <si>
    <t>140</t>
  </si>
  <si>
    <t>726191002</t>
  </si>
  <si>
    <t>Souprava pro předstěnovou montáž</t>
  </si>
  <si>
    <t>146834879</t>
  </si>
  <si>
    <t>141</t>
  </si>
  <si>
    <t>998726112</t>
  </si>
  <si>
    <t>Přesun hmot tonážní pro instalační prefabrikáty v objektech v přes 6 do 12 m</t>
  </si>
  <si>
    <t>1467835451</t>
  </si>
  <si>
    <t>142</t>
  </si>
  <si>
    <t>998726181</t>
  </si>
  <si>
    <t>Příplatek k přesunu hmot tonážní 726 prováděný bez použití mechanizace</t>
  </si>
  <si>
    <t>1472010340</t>
  </si>
  <si>
    <t>143</t>
  </si>
  <si>
    <t>998726192</t>
  </si>
  <si>
    <t>Příplatek k přesunu hmot tonážní 726 za zvětšený přesun do 100 m</t>
  </si>
  <si>
    <t>1204343019</t>
  </si>
  <si>
    <t>733</t>
  </si>
  <si>
    <t>Ústřední vytápění - rozvodné potrubí</t>
  </si>
  <si>
    <t>144</t>
  </si>
  <si>
    <t>733120815</t>
  </si>
  <si>
    <t>Demontáž potrubí ocelového hladkého D do 38</t>
  </si>
  <si>
    <t>-941624597</t>
  </si>
  <si>
    <t>145</t>
  </si>
  <si>
    <t>733191913</t>
  </si>
  <si>
    <t>Zaslepení potrubí ocelového závitového zavařením a skováním DN 15</t>
  </si>
  <si>
    <t>-1061838190</t>
  </si>
  <si>
    <t>735</t>
  </si>
  <si>
    <t>Ústřední vytápění - otopná tělesa</t>
  </si>
  <si>
    <t>146</t>
  </si>
  <si>
    <t>734419111R</t>
  </si>
  <si>
    <t>Demontáž a zpětná montáž indikátoru topných nákladů</t>
  </si>
  <si>
    <t>1692975787</t>
  </si>
  <si>
    <t>kuchyně+pokoj+koupelna+chodba+WC</t>
  </si>
  <si>
    <t>1+3+1</t>
  </si>
  <si>
    <t>147</t>
  </si>
  <si>
    <t>735000912</t>
  </si>
  <si>
    <t>Vyregulování ventilu nebo kohoutu dvojregulačního s termostatickým ovládáním</t>
  </si>
  <si>
    <t>476674899</t>
  </si>
  <si>
    <t>kuchyně+pokoj+koupelna</t>
  </si>
  <si>
    <t>148</t>
  </si>
  <si>
    <t>735-1</t>
  </si>
  <si>
    <t>Zamražení potrubí při demontáži a zpětné montáži otopných těles</t>
  </si>
  <si>
    <t>-403608297</t>
  </si>
  <si>
    <t>149</t>
  </si>
  <si>
    <t>735111810</t>
  </si>
  <si>
    <t>Demontáž otopného tělesa litinového článkového</t>
  </si>
  <si>
    <t>1005459896</t>
  </si>
  <si>
    <t>0,35*18</t>
  </si>
  <si>
    <t>0,50*11</t>
  </si>
  <si>
    <t>0,35*15</t>
  </si>
  <si>
    <t>0,35*14</t>
  </si>
  <si>
    <t>0,50*2</t>
  </si>
  <si>
    <t>150</t>
  </si>
  <si>
    <t>735161811</t>
  </si>
  <si>
    <t>Demontáž otopného tělesa trubkového dl do 1500 mm</t>
  </si>
  <si>
    <t>-819976767</t>
  </si>
  <si>
    <t>151</t>
  </si>
  <si>
    <t>735164511</t>
  </si>
  <si>
    <t>Montáž otopného tělesa trubkového na stěnu výšky tělesa do 1500 mm</t>
  </si>
  <si>
    <t>1143311079</t>
  </si>
  <si>
    <t>152</t>
  </si>
  <si>
    <t>KRD.KLC1220600010</t>
  </si>
  <si>
    <t>KORALUX LINEAR CLASSIC 1220/0600</t>
  </si>
  <si>
    <t>-421460206</t>
  </si>
  <si>
    <t>153</t>
  </si>
  <si>
    <t>735191902</t>
  </si>
  <si>
    <t>Vyzkoušení otopných těles litinových po opravě tlakem</t>
  </si>
  <si>
    <t>-2072042125</t>
  </si>
  <si>
    <t>154</t>
  </si>
  <si>
    <t>735191904</t>
  </si>
  <si>
    <t>Vyčištění otopných těles litinových proplachem vodou</t>
  </si>
  <si>
    <t>-1981132353</t>
  </si>
  <si>
    <t>155</t>
  </si>
  <si>
    <t>735191905</t>
  </si>
  <si>
    <t>Odvzdušnění otopných těles</t>
  </si>
  <si>
    <t>1834547478</t>
  </si>
  <si>
    <t>156</t>
  </si>
  <si>
    <t>735191910</t>
  </si>
  <si>
    <t>Napuštění vody do otopných těles</t>
  </si>
  <si>
    <t>669797586</t>
  </si>
  <si>
    <t>157</t>
  </si>
  <si>
    <t>735192911</t>
  </si>
  <si>
    <t>Zpětná montáž otopných těles článkových litinových</t>
  </si>
  <si>
    <t>-461365558</t>
  </si>
  <si>
    <t>158</t>
  </si>
  <si>
    <t>735494811</t>
  </si>
  <si>
    <t>Vypuštění vody z otopných těles</t>
  </si>
  <si>
    <t>-1660573686</t>
  </si>
  <si>
    <t>159</t>
  </si>
  <si>
    <t>998735112</t>
  </si>
  <si>
    <t>Přesun hmot tonážní pro otopná tělesa s omezením mechanizace v objektech v přes 6 do 12 m</t>
  </si>
  <si>
    <t>-516296693</t>
  </si>
  <si>
    <t>160</t>
  </si>
  <si>
    <t>998735193</t>
  </si>
  <si>
    <t>Příplatek k přesunu hmot tonážní 735 za zvětšený přesun do 500 m</t>
  </si>
  <si>
    <t>659067728</t>
  </si>
  <si>
    <t>741</t>
  </si>
  <si>
    <t>Elektroinstalace - silnoproud</t>
  </si>
  <si>
    <t>161</t>
  </si>
  <si>
    <t>741-1</t>
  </si>
  <si>
    <t>Demontáž původních rozvodů elektro</t>
  </si>
  <si>
    <t>1398788520</t>
  </si>
  <si>
    <t>162</t>
  </si>
  <si>
    <t>741110512</t>
  </si>
  <si>
    <t>Montáž lišta a kanálek vkládací šířky přes 60 do 120 mm s víčkem</t>
  </si>
  <si>
    <t>-1967544818</t>
  </si>
  <si>
    <t>přívod od elektroměru k byt.rozvaděči</t>
  </si>
  <si>
    <t>163</t>
  </si>
  <si>
    <t>34571216</t>
  </si>
  <si>
    <t>kanál elektroinstalační hranatý PVC 100x40mm</t>
  </si>
  <si>
    <t>-1113186509</t>
  </si>
  <si>
    <t>5*1,05 'Přepočtené koeficientem množství</t>
  </si>
  <si>
    <t>164</t>
  </si>
  <si>
    <t>741112001</t>
  </si>
  <si>
    <t>Montáž krabice zapuštěná plastová kruhová</t>
  </si>
  <si>
    <t>-409010605</t>
  </si>
  <si>
    <t>165</t>
  </si>
  <si>
    <t>34571521</t>
  </si>
  <si>
    <t>krabice pod omítku PVC odbočná kruhová D 70mm s víčkem a svorkovnicí</t>
  </si>
  <si>
    <t>1534763977</t>
  </si>
  <si>
    <t>166</t>
  </si>
  <si>
    <t>741112061</t>
  </si>
  <si>
    <t>Montáž krabice přístrojová zapuštěná plastová kruhová</t>
  </si>
  <si>
    <t>1012607022</t>
  </si>
  <si>
    <t>167</t>
  </si>
  <si>
    <t>34571464</t>
  </si>
  <si>
    <t>krabice do dutých stěn PVC přístrojová kruhová D 70mm mělká</t>
  </si>
  <si>
    <t>-1277652342</t>
  </si>
  <si>
    <t>168</t>
  </si>
  <si>
    <t>741122005</t>
  </si>
  <si>
    <t>Montáž kabel Cu bez ukončení uložený pod omítku plný plochý 3x1 až 2,5 mm2 (např. CYKYLo)</t>
  </si>
  <si>
    <t>-907921631</t>
  </si>
  <si>
    <t>126+128</t>
  </si>
  <si>
    <t>169</t>
  </si>
  <si>
    <t>34109513</t>
  </si>
  <si>
    <t>kabel instalační plochý jádro Cu plné izolace PVC plášť PVC 450/750V (CYKYLo) 3x1,5mm2</t>
  </si>
  <si>
    <t>1883200775</t>
  </si>
  <si>
    <t>Světelný okruh 1</t>
  </si>
  <si>
    <t>20+4+16+8</t>
  </si>
  <si>
    <t>pokoj 1.3+1.4+1.5</t>
  </si>
  <si>
    <t>10+10+8</t>
  </si>
  <si>
    <t>světelný okruh 2</t>
  </si>
  <si>
    <t>6+6</t>
  </si>
  <si>
    <t>7+4</t>
  </si>
  <si>
    <t>126*1,2 'Přepočtené koeficientem množství</t>
  </si>
  <si>
    <t>170</t>
  </si>
  <si>
    <t>34109517</t>
  </si>
  <si>
    <t>kabel instalační plochý jádro Cu plné izolace PVC plášť PVC 450/750V (CYKYLo) 3x2,5mm2</t>
  </si>
  <si>
    <t>388657081</t>
  </si>
  <si>
    <t>ZÁSUVKY</t>
  </si>
  <si>
    <t>samostatný přívod sušička spíž</t>
  </si>
  <si>
    <t>samostaný přívod spíž pračka+rezerva v kuchyni</t>
  </si>
  <si>
    <t>8 + 2</t>
  </si>
  <si>
    <t>samostaný přívod kuchyně dvojzásuvka</t>
  </si>
  <si>
    <t>samostatný přívod myčka</t>
  </si>
  <si>
    <t>zásuvkový okruh 1</t>
  </si>
  <si>
    <t>pokoj 1.3.+1.4.+1.5.</t>
  </si>
  <si>
    <t>16+14+11</t>
  </si>
  <si>
    <t>zásuvkový okruh 2</t>
  </si>
  <si>
    <t>128*1,2 'Přepočtené koeficientem množství</t>
  </si>
  <si>
    <t>171</t>
  </si>
  <si>
    <t>741122021</t>
  </si>
  <si>
    <t>Montáž kabel Cu bez ukončení uložený pod omítku plný kulatý 4x1,5 mm2 (např. CYKY)</t>
  </si>
  <si>
    <t>1435638116</t>
  </si>
  <si>
    <t>křížový vypínač chodba</t>
  </si>
  <si>
    <t>172</t>
  </si>
  <si>
    <t>34111060</t>
  </si>
  <si>
    <t>kabel instalační jádro Cu plné izolace PVC plášť PVC 450/750V (CYKY) 4x1,5mm2</t>
  </si>
  <si>
    <t>524566532</t>
  </si>
  <si>
    <t>25*1,15 'Přepočtené koeficientem množství</t>
  </si>
  <si>
    <t>173</t>
  </si>
  <si>
    <t>741122031</t>
  </si>
  <si>
    <t>Montáž kabel Cu bez ukončení uložený pod omítku plný kulatý 5x1,5 až 2,5 mm2 (např. CYKY)</t>
  </si>
  <si>
    <t>912782624</t>
  </si>
  <si>
    <t>174</t>
  </si>
  <si>
    <t>34111094</t>
  </si>
  <si>
    <t>kabel instalační jádro Cu plné izolace PVC plášť PVC 450/750V (CYKY) 5x2,5mm2</t>
  </si>
  <si>
    <t>-1689796119</t>
  </si>
  <si>
    <t>12*1,2 'Přepočtené koeficientem množství</t>
  </si>
  <si>
    <t>175</t>
  </si>
  <si>
    <t>741122143</t>
  </si>
  <si>
    <t>Montáž kabel Cu plný kulatý žíla 5x4 až 6 mm2 zatažený v trubkách (např. CYKY)</t>
  </si>
  <si>
    <t>1727332632</t>
  </si>
  <si>
    <t>přívod od elektroměru k bytovému rozvaděči</t>
  </si>
  <si>
    <t>176</t>
  </si>
  <si>
    <t>34111100</t>
  </si>
  <si>
    <t>kabel instalační jádro Cu plné izolace PVC plášť PVC 450/750V (CYKY) 5x6mm2</t>
  </si>
  <si>
    <t>1847243767</t>
  </si>
  <si>
    <t>5*1,2 'Přepočtené koeficientem množství</t>
  </si>
  <si>
    <t>177</t>
  </si>
  <si>
    <t>741130001</t>
  </si>
  <si>
    <t>Ukončení vodič izolovaný do 2,5 mm2 v rozváděči nebo na přístroji</t>
  </si>
  <si>
    <t>2146923176</t>
  </si>
  <si>
    <t>178</t>
  </si>
  <si>
    <t>741130004</t>
  </si>
  <si>
    <t>Ukončení vodič izolovaný do 6 mm2 v rozváděči nebo na přístroji</t>
  </si>
  <si>
    <t>1878431635</t>
  </si>
  <si>
    <t>179</t>
  </si>
  <si>
    <t>741130021</t>
  </si>
  <si>
    <t>Ukončení vodič izolovaný do 2,5 mm2 na svorkovnici</t>
  </si>
  <si>
    <t>-2128745884</t>
  </si>
  <si>
    <t>180</t>
  </si>
  <si>
    <t>741210001</t>
  </si>
  <si>
    <t>Montáž rozvodnice oceloplechová nebo plastová běžná do 20 kg</t>
  </si>
  <si>
    <t>-887620077</t>
  </si>
  <si>
    <t>181</t>
  </si>
  <si>
    <t>35711015</t>
  </si>
  <si>
    <t>rozvodnice nástěnná, plné dveře, IP41, 24 modulárních jednotek, vč. N/pE</t>
  </si>
  <si>
    <t>-1604231374</t>
  </si>
  <si>
    <t>182</t>
  </si>
  <si>
    <t>741210833</t>
  </si>
  <si>
    <t>Demontáž rozvodnic plastových na povrchu s krytím do IPx4 plochou přes 0,2 m2</t>
  </si>
  <si>
    <t>-906341747</t>
  </si>
  <si>
    <t>183</t>
  </si>
  <si>
    <t>741213811</t>
  </si>
  <si>
    <t>Demontáž kabelu silového z rozvodnice průřezu žil do 4 mm2 bez zachování funkčnosti</t>
  </si>
  <si>
    <t>1187334347</t>
  </si>
  <si>
    <t>184</t>
  </si>
  <si>
    <t>741240022</t>
  </si>
  <si>
    <t>Montáž příslušenství rozvoden - tabulka pro přístroje lepená</t>
  </si>
  <si>
    <t>-1547230532</t>
  </si>
  <si>
    <t>185</t>
  </si>
  <si>
    <t>35442237</t>
  </si>
  <si>
    <t>bezpečnostní tabulka plast (A5)</t>
  </si>
  <si>
    <t>1401715637</t>
  </si>
  <si>
    <t>186</t>
  </si>
  <si>
    <t>741310101.1</t>
  </si>
  <si>
    <t>Montáž spínač (polo)zapuštěný bezšroubové připojení 1-jednopólový se zapojením vodičů</t>
  </si>
  <si>
    <t>1404254517</t>
  </si>
  <si>
    <t>pokoje</t>
  </si>
  <si>
    <t>1+1+1+1</t>
  </si>
  <si>
    <t>kuchyně+spíž</t>
  </si>
  <si>
    <t>187</t>
  </si>
  <si>
    <t>ABB.3559A01345</t>
  </si>
  <si>
    <t>Přístroj spínače jednopólového, řazení 1, 1So</t>
  </si>
  <si>
    <t>2137481706</t>
  </si>
  <si>
    <t>188</t>
  </si>
  <si>
    <t>ABB.355301289B1</t>
  </si>
  <si>
    <t>Spínač jednopólový, řazení 1</t>
  </si>
  <si>
    <t>-1411206303</t>
  </si>
  <si>
    <t>189</t>
  </si>
  <si>
    <t>ABB.3901GA00010B1</t>
  </si>
  <si>
    <t>Rámeček jednonásobný</t>
  </si>
  <si>
    <t>1693458187</t>
  </si>
  <si>
    <t>1+1+1+1+3+1+1+5+1+1</t>
  </si>
  <si>
    <t>190</t>
  </si>
  <si>
    <t>ABB.3901AB20B</t>
  </si>
  <si>
    <t>Rámeček dvojnásobný, vodorovný</t>
  </si>
  <si>
    <t>1536421305</t>
  </si>
  <si>
    <t>3+3+2+3+2+2+1+1+3</t>
  </si>
  <si>
    <t>191</t>
  </si>
  <si>
    <t>ABB.3901AB30B</t>
  </si>
  <si>
    <t>Rámeček trojnásobný, vodorovný</t>
  </si>
  <si>
    <t>-1573584113</t>
  </si>
  <si>
    <t>1+1+1+1+1</t>
  </si>
  <si>
    <t>192</t>
  </si>
  <si>
    <t>741310122.1</t>
  </si>
  <si>
    <t>Montáž přepínač (polo)zapuštěný bezšroubové připojení 6-střídavý se zapojením vodičů</t>
  </si>
  <si>
    <t>-361937291</t>
  </si>
  <si>
    <t>193</t>
  </si>
  <si>
    <t>ABB.355305289B1</t>
  </si>
  <si>
    <t>Přepínač sériový, řazení 5</t>
  </si>
  <si>
    <t>1139739637</t>
  </si>
  <si>
    <t>194</t>
  </si>
  <si>
    <t>34539003</t>
  </si>
  <si>
    <t>přístroj přepínače střídavého, řazení 6, 6So šroubové svorky</t>
  </si>
  <si>
    <t>-710596919</t>
  </si>
  <si>
    <t>195</t>
  </si>
  <si>
    <t>741310401</t>
  </si>
  <si>
    <t>Montáž spínač tří/čtyřpólový nástěnný do 16 A prostředí normální se zapojením vodičů</t>
  </si>
  <si>
    <t>-2013105066</t>
  </si>
  <si>
    <t>196</t>
  </si>
  <si>
    <t>ABB.3956323</t>
  </si>
  <si>
    <t>Přípojka sporáková se signalizační doutnavkou, zapuštěná</t>
  </si>
  <si>
    <t>-552808863</t>
  </si>
  <si>
    <t>197</t>
  </si>
  <si>
    <t>741311875</t>
  </si>
  <si>
    <t>Demontáž spínačů zapuštěných normálních do 10 A šroubových bez zachování funkčnosti přes 2 do 4 svorek</t>
  </si>
  <si>
    <t>-1609929461</t>
  </si>
  <si>
    <t>198</t>
  </si>
  <si>
    <t>741312011</t>
  </si>
  <si>
    <t>Montáž odpojovač třípólový do 500 V do 400 A bez zapojení vodičů</t>
  </si>
  <si>
    <t>1838359664</t>
  </si>
  <si>
    <t>hlavní vypínač</t>
  </si>
  <si>
    <t>199</t>
  </si>
  <si>
    <t>35822174R</t>
  </si>
  <si>
    <t>vypínač hlavní Eaton IS-32/3, 3-pólový 32 A, 240/415 V</t>
  </si>
  <si>
    <t>1199437255</t>
  </si>
  <si>
    <t>200</t>
  </si>
  <si>
    <t>741313001.1</t>
  </si>
  <si>
    <t>Montáž zásuvka (polo)zapuštěná bezšroubové připojení 2P+PE se zapojením vodičů</t>
  </si>
  <si>
    <t>-769450906</t>
  </si>
  <si>
    <t>6+3</t>
  </si>
  <si>
    <t>8+8+8</t>
  </si>
  <si>
    <t>4+1</t>
  </si>
  <si>
    <t>201</t>
  </si>
  <si>
    <t>ABB.55172389B1</t>
  </si>
  <si>
    <t>Zásuvka jednonásobná, chráněná</t>
  </si>
  <si>
    <t>1380658946</t>
  </si>
  <si>
    <t>202</t>
  </si>
  <si>
    <t>34555241</t>
  </si>
  <si>
    <t>přístroj zásuvky zápustné jednonásobné, krytka s clonkami, bezšroubové svorky</t>
  </si>
  <si>
    <t>-410096096</t>
  </si>
  <si>
    <t>203</t>
  </si>
  <si>
    <t>741315823</t>
  </si>
  <si>
    <t>Demontáž zásuvek domovních normální prostředí do 16A zapuštěných šroubových bez zachování funkčnosti 2P+PE</t>
  </si>
  <si>
    <t>429952629</t>
  </si>
  <si>
    <t>2+2+2</t>
  </si>
  <si>
    <t>pokoj 1.3 + 1.6</t>
  </si>
  <si>
    <t>204</t>
  </si>
  <si>
    <t>741320105</t>
  </si>
  <si>
    <t>Montáž jističů jednopólových nn do 25 A ve skříni se zapojením vodičů</t>
  </si>
  <si>
    <t>696040275</t>
  </si>
  <si>
    <t>205</t>
  </si>
  <si>
    <t>35822111</t>
  </si>
  <si>
    <t>jistič 1-pólový 16 A vypínací charakteristika B vypínací schopnost 10 kA</t>
  </si>
  <si>
    <t>1588810710</t>
  </si>
  <si>
    <t>206</t>
  </si>
  <si>
    <t>35822109</t>
  </si>
  <si>
    <t>jistič 1pólový-charakteristika B 10A</t>
  </si>
  <si>
    <t>-1799156145</t>
  </si>
  <si>
    <t>světlené okruhy</t>
  </si>
  <si>
    <t>207</t>
  </si>
  <si>
    <t>741320165</t>
  </si>
  <si>
    <t>Montáž jističů třípólových nn do 25 A ve skříni se zapojením vodičů</t>
  </si>
  <si>
    <t>-581754693</t>
  </si>
  <si>
    <t>208</t>
  </si>
  <si>
    <t>35822401</t>
  </si>
  <si>
    <t>jistič 3-pólový 16 A vypínací charakteristika B vypínací schopnost 10 kA</t>
  </si>
  <si>
    <t>-1309071722</t>
  </si>
  <si>
    <t>209</t>
  </si>
  <si>
    <t>741321003</t>
  </si>
  <si>
    <t>Montáž proudových chráničů dvoupólových nn do 25 A ve skříni se zapojením vodičů</t>
  </si>
  <si>
    <t>642017389</t>
  </si>
  <si>
    <t>210</t>
  </si>
  <si>
    <t>35889206</t>
  </si>
  <si>
    <t>chránič proudový 4pólový 25A pracovního proudu 0,03A</t>
  </si>
  <si>
    <t>146565436</t>
  </si>
  <si>
    <t>211</t>
  </si>
  <si>
    <t>741322815</t>
  </si>
  <si>
    <t>Demontáž jistič jednopólový nn do 25 A ze skříně</t>
  </si>
  <si>
    <t>-754123591</t>
  </si>
  <si>
    <t>212</t>
  </si>
  <si>
    <t>741331032</t>
  </si>
  <si>
    <t>Montáž elektroměru třífázového bez zapojení vodičů</t>
  </si>
  <si>
    <t>-1671929708</t>
  </si>
  <si>
    <t>213</t>
  </si>
  <si>
    <t>741336841</t>
  </si>
  <si>
    <t>Demontáž elektroměr jednofázový nebo třífázový</t>
  </si>
  <si>
    <t>-612621688</t>
  </si>
  <si>
    <t>214</t>
  </si>
  <si>
    <t>741370912</t>
  </si>
  <si>
    <t>Výměna objímek žárovkových keramických E 27</t>
  </si>
  <si>
    <t>-1236857665</t>
  </si>
  <si>
    <t>215</t>
  </si>
  <si>
    <t>34513187</t>
  </si>
  <si>
    <t>objímka žárovky E27 svorcová 13x1 keramická 1332-857 s kovovým kroužkem</t>
  </si>
  <si>
    <t>-214047589</t>
  </si>
  <si>
    <t>216</t>
  </si>
  <si>
    <t>34711210</t>
  </si>
  <si>
    <t>žárovka čirá E27/42W</t>
  </si>
  <si>
    <t>-91775197</t>
  </si>
  <si>
    <t>217</t>
  </si>
  <si>
    <t>741371843</t>
  </si>
  <si>
    <t>Demontáž svítidla interiérového se standardní paticí nebo int. zdrojem LED přisazeného stropního přes 0,09 m2 do 0,36 m2 bez zachování funkčnosti</t>
  </si>
  <si>
    <t>-1377653855</t>
  </si>
  <si>
    <t>218</t>
  </si>
  <si>
    <t>741372026.1</t>
  </si>
  <si>
    <t>Montáž svítidlo LED interiérové přisazené nástěnné hranaté nebo kruhové do 0,09 m2 s pohybovým čidlem se zapojením vodičů</t>
  </si>
  <si>
    <t>-1476032476</t>
  </si>
  <si>
    <t>219</t>
  </si>
  <si>
    <t>ESTHER280NEW</t>
  </si>
  <si>
    <t>Světlo nad zrcadlo Focco Esther 28x2,9 cm chrom ESTHER280NEW</t>
  </si>
  <si>
    <t>803324535</t>
  </si>
  <si>
    <t>220</t>
  </si>
  <si>
    <t>741372061</t>
  </si>
  <si>
    <t>Montáž svítidlo LED interiérové přisazené stropní hranaté nebo kruhové do 0,09 m2 se zapojením vodičů</t>
  </si>
  <si>
    <t>-941593405</t>
  </si>
  <si>
    <t>komora+spíž</t>
  </si>
  <si>
    <t>221</t>
  </si>
  <si>
    <t>ML411201320</t>
  </si>
  <si>
    <t>LED stropní a nástěnné osvětlení McLED Cala teplá bílá ML-411.201.32.0</t>
  </si>
  <si>
    <t>-1840496147</t>
  </si>
  <si>
    <t>222</t>
  </si>
  <si>
    <t>741410071</t>
  </si>
  <si>
    <t>Montáž pospojování ochranné konstrukce ostatní vodičem do 16 mm2 uloženým volně nebo pod omítku</t>
  </si>
  <si>
    <t>1110804211</t>
  </si>
  <si>
    <t>223</t>
  </si>
  <si>
    <t>34140844</t>
  </si>
  <si>
    <t>vodič propojovací jádro Cu lanované izolace PVC 450/750V (H07V-R) 1x6mm2</t>
  </si>
  <si>
    <t>-903929778</t>
  </si>
  <si>
    <t>224</t>
  </si>
  <si>
    <t>741420021</t>
  </si>
  <si>
    <t>Montáž svorka hromosvodná se 2 šrouby</t>
  </si>
  <si>
    <t>-1269053151</t>
  </si>
  <si>
    <t>225</t>
  </si>
  <si>
    <t>35441885</t>
  </si>
  <si>
    <t>svorka spojovací pro lano D 8-10mm</t>
  </si>
  <si>
    <t>1525656197</t>
  </si>
  <si>
    <t>226</t>
  </si>
  <si>
    <t>741810001</t>
  </si>
  <si>
    <t>Celková prohlídka elektrického rozvodu a zařízení do 100 000,- Kč</t>
  </si>
  <si>
    <t>506218259</t>
  </si>
  <si>
    <t>227</t>
  </si>
  <si>
    <t>998741112</t>
  </si>
  <si>
    <t>Přesun hmot tonážní pro silnoproud s omezením mechanizace v objektech v přes 6 do 12 m</t>
  </si>
  <si>
    <t>490647372</t>
  </si>
  <si>
    <t>228</t>
  </si>
  <si>
    <t>998741192</t>
  </si>
  <si>
    <t>Příplatek k přesunu hmot tonážní 741 za zvětšený přesun do 100 m</t>
  </si>
  <si>
    <t>-557696497</t>
  </si>
  <si>
    <t>742</t>
  </si>
  <si>
    <t>Elektroinstalace - slaboproud</t>
  </si>
  <si>
    <t>229</t>
  </si>
  <si>
    <t>742-1</t>
  </si>
  <si>
    <t>Demontáž a zpětná montáž indikátorů topných nákladů na radiátorech</t>
  </si>
  <si>
    <t>kompl.</t>
  </si>
  <si>
    <t>-660388498</t>
  </si>
  <si>
    <t>230</t>
  </si>
  <si>
    <t>742110506</t>
  </si>
  <si>
    <t>Montáž krabic pro slaboproud zapuštěných plastových odbočných univerzálních s víčkem</t>
  </si>
  <si>
    <t>-413596470</t>
  </si>
  <si>
    <t>231</t>
  </si>
  <si>
    <t>34571457</t>
  </si>
  <si>
    <t>krabice pod omítku PVC odbočná kruhová D 70mm s víčkem</t>
  </si>
  <si>
    <t>596074012</t>
  </si>
  <si>
    <t>232</t>
  </si>
  <si>
    <t>2070034340</t>
  </si>
  <si>
    <t>233</t>
  </si>
  <si>
    <t>35711006</t>
  </si>
  <si>
    <t>rozvodnice zapuštěná, plné dveře, IP41, 12 modulárních jednotek, vč. N/pE</t>
  </si>
  <si>
    <t>455684780</t>
  </si>
  <si>
    <t>234</t>
  </si>
  <si>
    <t>742121001</t>
  </si>
  <si>
    <t>Montáž kabelů sdělovacích pro vnitřní rozvody do 15 žil</t>
  </si>
  <si>
    <t>1263527144</t>
  </si>
  <si>
    <t>235</t>
  </si>
  <si>
    <t>34121301</t>
  </si>
  <si>
    <t>kabel koaxiální stíněný 2xAl/PES a opletením z CuSn drátků 144x0,12mm2, plášť PVC bílý, jádro CU pr. 1,13mm</t>
  </si>
  <si>
    <t>-651565978</t>
  </si>
  <si>
    <t>20*1,2 'Přepočtené koeficientem množství</t>
  </si>
  <si>
    <t>236</t>
  </si>
  <si>
    <t>742310006</t>
  </si>
  <si>
    <t>Montáž domácího nástěnného audio/video telefonu</t>
  </si>
  <si>
    <t>747476969</t>
  </si>
  <si>
    <t>237</t>
  </si>
  <si>
    <t>38226805</t>
  </si>
  <si>
    <t>domovní telefon s ovládáním elektrického zámku</t>
  </si>
  <si>
    <t>-1953600214</t>
  </si>
  <si>
    <t>238</t>
  </si>
  <si>
    <t>742310806</t>
  </si>
  <si>
    <t>Demontáž domácího nástěnného audio/video telefonu</t>
  </si>
  <si>
    <t>1280304866</t>
  </si>
  <si>
    <t>239</t>
  </si>
  <si>
    <t>742420121</t>
  </si>
  <si>
    <t>Montáž televizní zásuvky koncové nebo průběžné</t>
  </si>
  <si>
    <t>215942319</t>
  </si>
  <si>
    <t>240</t>
  </si>
  <si>
    <t>37451006</t>
  </si>
  <si>
    <t>přístroj zásuvky TV+R, koncový (typ EU 3303)</t>
  </si>
  <si>
    <t>-867476443</t>
  </si>
  <si>
    <t>241</t>
  </si>
  <si>
    <t>34539090R</t>
  </si>
  <si>
    <t>rozbočovač EU2242P</t>
  </si>
  <si>
    <t>-1866183556</t>
  </si>
  <si>
    <t>242</t>
  </si>
  <si>
    <t>998742112</t>
  </si>
  <si>
    <t>Přesun hmot tonážní pro slaboproud s omezením mechanizace v objektech v do 12 m</t>
  </si>
  <si>
    <t>-1764046810</t>
  </si>
  <si>
    <t>243</t>
  </si>
  <si>
    <t>998742192</t>
  </si>
  <si>
    <t>Příplatek k přesunu hmot tonážní 742 za zvětšený přesun do 100 m</t>
  </si>
  <si>
    <t>-1220859282</t>
  </si>
  <si>
    <t>751</t>
  </si>
  <si>
    <t>Vzduchotechnika</t>
  </si>
  <si>
    <t>244</t>
  </si>
  <si>
    <t>751122011</t>
  </si>
  <si>
    <t>Montáž ventilátoru radiálního nízkotlakého nástěnného základního D do 100 mm</t>
  </si>
  <si>
    <t>-1467326886</t>
  </si>
  <si>
    <t>WC+koupelna</t>
  </si>
  <si>
    <t>245</t>
  </si>
  <si>
    <t>54233101.1.1</t>
  </si>
  <si>
    <t>ventilátor radiální malý plastový spínač časový nastavitelný čidlem vlhkosti-Dalap 125 BFZW ECO</t>
  </si>
  <si>
    <t>-326379057</t>
  </si>
  <si>
    <t>246</t>
  </si>
  <si>
    <t>751398022</t>
  </si>
  <si>
    <t>Montáž větrací mřížky stěnové přes 0,040 do 0,100 m2</t>
  </si>
  <si>
    <t>-964427500</t>
  </si>
  <si>
    <t>247</t>
  </si>
  <si>
    <t>55341410</t>
  </si>
  <si>
    <t>průvětrník mřížový s klapkami 150x150mm</t>
  </si>
  <si>
    <t>1296596101</t>
  </si>
  <si>
    <t>248</t>
  </si>
  <si>
    <t>751398822</t>
  </si>
  <si>
    <t>Demontáž větrací mřížky stěnové průřezu přes 0,040 do 0,100 m2</t>
  </si>
  <si>
    <t>1418005162</t>
  </si>
  <si>
    <t>249</t>
  </si>
  <si>
    <t>998751111</t>
  </si>
  <si>
    <t>Přesun hmot tonážní pro vzduchotechniku s omezením mechanizace v objektech v do 12 m</t>
  </si>
  <si>
    <t>909643031</t>
  </si>
  <si>
    <t>250</t>
  </si>
  <si>
    <t>998751191</t>
  </si>
  <si>
    <t>Příplatek k přesunu hmot tonážní 751 za zvětšený přesun do 500 m</t>
  </si>
  <si>
    <t>1273799083</t>
  </si>
  <si>
    <t>763</t>
  </si>
  <si>
    <t>Konstrukce suché výstavby</t>
  </si>
  <si>
    <t>251</t>
  </si>
  <si>
    <t>763111351</t>
  </si>
  <si>
    <t>SDK příčka tl 105 mm profil CW+UW 75 desky 1xDF 15 s izolací EI 60</t>
  </si>
  <si>
    <t>-540354901</t>
  </si>
  <si>
    <t>šatna 1.5</t>
  </si>
  <si>
    <t>3,5*3,0</t>
  </si>
  <si>
    <t>252</t>
  </si>
  <si>
    <t>763111712</t>
  </si>
  <si>
    <t>SDK příčka kluzné napojení ke stropu</t>
  </si>
  <si>
    <t>-881781921</t>
  </si>
  <si>
    <t>3,5</t>
  </si>
  <si>
    <t>253</t>
  </si>
  <si>
    <t>763111718</t>
  </si>
  <si>
    <t>SDK příčka úprava styku příčky a podhledu separační páskou a akrylátem (oboustranně)</t>
  </si>
  <si>
    <t>90280426</t>
  </si>
  <si>
    <t>šatna 1.5 - podél stěn a stropu</t>
  </si>
  <si>
    <t>3,0+3,5+3,0</t>
  </si>
  <si>
    <t>254</t>
  </si>
  <si>
    <t>763121590</t>
  </si>
  <si>
    <t>SDK stěna předsazená pro osazení závěsného WC tl 150 - 250 mm profil CW+UW 50 desky 2xH2 12,5 bez TI</t>
  </si>
  <si>
    <t>320446129</t>
  </si>
  <si>
    <t>0,9*1,2</t>
  </si>
  <si>
    <t>255</t>
  </si>
  <si>
    <t>763122404</t>
  </si>
  <si>
    <t>SDK stěna šachtová tl 65 mm profil CW+UW 50 desky 1xDF 15 s izolací EI 30</t>
  </si>
  <si>
    <t>1790923064</t>
  </si>
  <si>
    <t>0,82*3,0</t>
  </si>
  <si>
    <t>256</t>
  </si>
  <si>
    <t>763131831</t>
  </si>
  <si>
    <t>Demontáž SDK podhledu s jednovrstvou nosnou kcí z ocelových profilů opláštění jednoduché</t>
  </si>
  <si>
    <t>-484591712</t>
  </si>
  <si>
    <t>257</t>
  </si>
  <si>
    <t>763172325</t>
  </si>
  <si>
    <t>Montáž dvířek revizních jednoplášťových SDK kcí vel. 600x600 mm pro příčky a předsazené stěny</t>
  </si>
  <si>
    <t>-1527255714</t>
  </si>
  <si>
    <t>WC šachta</t>
  </si>
  <si>
    <t>258</t>
  </si>
  <si>
    <t>59030714</t>
  </si>
  <si>
    <t>dvířka revizní jednokřídlá s automatickým zámkem 600x600mm</t>
  </si>
  <si>
    <t>1657792875</t>
  </si>
  <si>
    <t>259</t>
  </si>
  <si>
    <t>998763121</t>
  </si>
  <si>
    <t>Přesun hmot tonážní pro dřevostavby ruční v objektech v přes 6 do 12 m</t>
  </si>
  <si>
    <t>1567877504</t>
  </si>
  <si>
    <t>260</t>
  </si>
  <si>
    <t>998763194</t>
  </si>
  <si>
    <t>Příplatek k přesunu hmot tonážnímu pro dřevostavby za zvětšený přesun do 1000 m</t>
  </si>
  <si>
    <t>-944512181</t>
  </si>
  <si>
    <t>766</t>
  </si>
  <si>
    <t>Konstrukce truhlářské</t>
  </si>
  <si>
    <t>261</t>
  </si>
  <si>
    <t>766111820</t>
  </si>
  <si>
    <t>Demontáž truhlářských stěn dřevěných plných</t>
  </si>
  <si>
    <t>-606379065</t>
  </si>
  <si>
    <t>0,82*2,4</t>
  </si>
  <si>
    <t>chodba + předsíň oblouk</t>
  </si>
  <si>
    <t>1,5*2,4</t>
  </si>
  <si>
    <t>262</t>
  </si>
  <si>
    <t>7662118R</t>
  </si>
  <si>
    <t>Demontáž drobných předmětů, madla, věšáků, úchytů</t>
  </si>
  <si>
    <t>-759782200</t>
  </si>
  <si>
    <t>2+3</t>
  </si>
  <si>
    <t>263</t>
  </si>
  <si>
    <t>766-3</t>
  </si>
  <si>
    <t>Repase a seřízení vstupních dveří</t>
  </si>
  <si>
    <t>1279934355</t>
  </si>
  <si>
    <t>Vstupní dveře vyčistit včetně kukátka, seřídit zámky a kování.</t>
  </si>
  <si>
    <t>264</t>
  </si>
  <si>
    <t>766491851</t>
  </si>
  <si>
    <t>Demontáž prahů dveří jednokřídlových</t>
  </si>
  <si>
    <t>-517191708</t>
  </si>
  <si>
    <t>bez vchodových dveří</t>
  </si>
  <si>
    <t>265</t>
  </si>
  <si>
    <t>766622811</t>
  </si>
  <si>
    <t>Demontáž rámu jednoduchých oken dřevěných do 1 m2</t>
  </si>
  <si>
    <t>920464141</t>
  </si>
  <si>
    <t>mezipokojové okno v příčce nad dveřmi pokoj 1.4</t>
  </si>
  <si>
    <t>1,0*0,6</t>
  </si>
  <si>
    <t>mezipokojové okno v příčce v pokoji 1.6</t>
  </si>
  <si>
    <t>266</t>
  </si>
  <si>
    <t>766660171</t>
  </si>
  <si>
    <t>Montáž dveřních křídel otvíravých jednokřídlových š do 0,8 m do obložkové zárubně</t>
  </si>
  <si>
    <t>42001105</t>
  </si>
  <si>
    <t>267</t>
  </si>
  <si>
    <t>61162073</t>
  </si>
  <si>
    <t>dveře jednokřídlé voštinové povrch laminátový plné 700x1970-2100mm - Solodoor</t>
  </si>
  <si>
    <t>-1107268075</t>
  </si>
  <si>
    <t>268</t>
  </si>
  <si>
    <t>61162072</t>
  </si>
  <si>
    <t>dveře jednokřídlé voštinové povrch laminátový plné 600x1970-2100mm - Solodoor</t>
  </si>
  <si>
    <t>-1441537402</t>
  </si>
  <si>
    <t>269</t>
  </si>
  <si>
    <t>61162080</t>
  </si>
  <si>
    <t>dveře jednokřídlé voštinové povrch laminátový částečně prosklené 800x1970-2100mm - Solodoor</t>
  </si>
  <si>
    <t>1229504249</t>
  </si>
  <si>
    <t>270</t>
  </si>
  <si>
    <t>766660729.1</t>
  </si>
  <si>
    <t>Montáž dveřního interiérového kování - štítku s klikou</t>
  </si>
  <si>
    <t>-1230632496</t>
  </si>
  <si>
    <t>271</t>
  </si>
  <si>
    <t>54914123.1</t>
  </si>
  <si>
    <t>kování rozetové klika/klika - Cobra</t>
  </si>
  <si>
    <t>-2120545992</t>
  </si>
  <si>
    <t>272</t>
  </si>
  <si>
    <t>54914128.1</t>
  </si>
  <si>
    <t>kování rozetové spodní pro WC - Cobra</t>
  </si>
  <si>
    <t>1227790641</t>
  </si>
  <si>
    <t>273</t>
  </si>
  <si>
    <t>766661849</t>
  </si>
  <si>
    <t>Demontáž interiérového štítku s klikou k opětovnému použití</t>
  </si>
  <si>
    <t>-1879871361</t>
  </si>
  <si>
    <t>274</t>
  </si>
  <si>
    <t>766691914</t>
  </si>
  <si>
    <t>Vyvěšení nebo zavěšení dřevěných křídel dveří pl do 2 m2</t>
  </si>
  <si>
    <t>2132685211</t>
  </si>
  <si>
    <t>4+8*2</t>
  </si>
  <si>
    <t>275</t>
  </si>
  <si>
    <t>766691931</t>
  </si>
  <si>
    <t>Seřízení dřevěného okenního nebo dveřního otvíracího a sklápěcího křídla</t>
  </si>
  <si>
    <t>-449092549</t>
  </si>
  <si>
    <t>pokoj</t>
  </si>
  <si>
    <t>2+2+1+2</t>
  </si>
  <si>
    <t>276</t>
  </si>
  <si>
    <t>766695213</t>
  </si>
  <si>
    <t>Montáž truhlářských prahů dveří jednokřídlových š přes 10 cm</t>
  </si>
  <si>
    <t>-449403837</t>
  </si>
  <si>
    <t>277</t>
  </si>
  <si>
    <t>61187121</t>
  </si>
  <si>
    <t>práh dveřní dřevěný dubový tl 20mm dl 620mm š 150mm</t>
  </si>
  <si>
    <t>1929809303</t>
  </si>
  <si>
    <t>278</t>
  </si>
  <si>
    <t>61187141</t>
  </si>
  <si>
    <t>práh dveřní dřevěný dubový tl 20mm dl 720mm š 150mm</t>
  </si>
  <si>
    <t>-1855490512</t>
  </si>
  <si>
    <t>279</t>
  </si>
  <si>
    <t>61187161</t>
  </si>
  <si>
    <t>práh dveřní dřevěný dubový tl 20mm dl 820mm š 150mm</t>
  </si>
  <si>
    <t>-1434454428</t>
  </si>
  <si>
    <t>280</t>
  </si>
  <si>
    <t>998766112</t>
  </si>
  <si>
    <t>Přesun hmot tonážní pro kce truhlářské s omezením mechanizace v objektech v přes 6 do 12 m</t>
  </si>
  <si>
    <t>456591514</t>
  </si>
  <si>
    <t>281</t>
  </si>
  <si>
    <t>998766192</t>
  </si>
  <si>
    <t>Příplatek k přesunu hmot tonážní 766 za zvětšený přesun do 100 m</t>
  </si>
  <si>
    <t>-734157468</t>
  </si>
  <si>
    <t>767</t>
  </si>
  <si>
    <t>Konstrukce zámečnické</t>
  </si>
  <si>
    <t>282</t>
  </si>
  <si>
    <t>767646411</t>
  </si>
  <si>
    <t>Montáž revizních dveří a dvířek jednokřídlových s rámem plochy do 0,5 m2</t>
  </si>
  <si>
    <t>1938976053</t>
  </si>
  <si>
    <t>283</t>
  </si>
  <si>
    <t>5624570R</t>
  </si>
  <si>
    <t>dvířka revizní 300x300 bílá nerez</t>
  </si>
  <si>
    <t>1930661640</t>
  </si>
  <si>
    <t>284</t>
  </si>
  <si>
    <t>767810122</t>
  </si>
  <si>
    <t>Montáž mřížek větracích kruhových D přes 100 do 200 mm</t>
  </si>
  <si>
    <t>-689740862</t>
  </si>
  <si>
    <t>pokoj 1.5</t>
  </si>
  <si>
    <t>285</t>
  </si>
  <si>
    <t>55341429</t>
  </si>
  <si>
    <t>mřížka větrací nerezová kruhová se síťovinou 125mm</t>
  </si>
  <si>
    <t>1684010915</t>
  </si>
  <si>
    <t>286</t>
  </si>
  <si>
    <t>767810811</t>
  </si>
  <si>
    <t>Demontáž dvířek ocelových čtyřhranných nebo kruhových</t>
  </si>
  <si>
    <t>983722430</t>
  </si>
  <si>
    <t>287</t>
  </si>
  <si>
    <t>998767112</t>
  </si>
  <si>
    <t>Přesun hmot tonážní pro zámečnické konstrukce s omezením mechanizace v objektech v přes 6 do 12 m</t>
  </si>
  <si>
    <t>-960714486</t>
  </si>
  <si>
    <t>288</t>
  </si>
  <si>
    <t>998767192</t>
  </si>
  <si>
    <t>Příplatek k přesunu hmot tonážnímu pro zámečnické konstrukce za zvětšený přesun do 100 m</t>
  </si>
  <si>
    <t>655900221</t>
  </si>
  <si>
    <t>771</t>
  </si>
  <si>
    <t>Podlahy z dlaždic</t>
  </si>
  <si>
    <t>289</t>
  </si>
  <si>
    <t>771111011</t>
  </si>
  <si>
    <t>Vysátí podkladu před pokládkou dlažby</t>
  </si>
  <si>
    <t>1679043051</t>
  </si>
  <si>
    <t>290</t>
  </si>
  <si>
    <t>771121011</t>
  </si>
  <si>
    <t>Nátěr penetrační na podlahu</t>
  </si>
  <si>
    <t>-855368576</t>
  </si>
  <si>
    <t>291</t>
  </si>
  <si>
    <t>771151012</t>
  </si>
  <si>
    <t>Samonivelační stěrka podlah pevnosti 20 MPa tl přes 3 do 5 mm</t>
  </si>
  <si>
    <t>231550909</t>
  </si>
  <si>
    <t>292</t>
  </si>
  <si>
    <t>771471810</t>
  </si>
  <si>
    <t>Demontáž soklíků z dlaždic keramických kladených do malty rovných</t>
  </si>
  <si>
    <t>-590740588</t>
  </si>
  <si>
    <t>3,6*2+3,21*2-0,8-0,6</t>
  </si>
  <si>
    <t>0,73+1,91*2-0,6</t>
  </si>
  <si>
    <t>chodby</t>
  </si>
  <si>
    <t>0,85*2+2,2*2-0,6</t>
  </si>
  <si>
    <t>293</t>
  </si>
  <si>
    <t>771574514</t>
  </si>
  <si>
    <t>Montáž podlah keramických hladkých lepených cementovým flexibilním rychletuhnoucím lepidlem přes 4 do 6 ks/m2</t>
  </si>
  <si>
    <t>-529036400</t>
  </si>
  <si>
    <t>294</t>
  </si>
  <si>
    <t>DAKSE6601</t>
  </si>
  <si>
    <t>Dlažba Rako Cemento světle šedá 30x60 cm mat DAKSE660.1</t>
  </si>
  <si>
    <t>-470217875</t>
  </si>
  <si>
    <t>3,82-0,810</t>
  </si>
  <si>
    <t>3,01*1,4 'Přepočtené koeficientem množství</t>
  </si>
  <si>
    <t>295</t>
  </si>
  <si>
    <t>DARSE6601</t>
  </si>
  <si>
    <t>Dlažba Rako Cemento světle šedá 30x60 cm reliéfní DARSE660.1</t>
  </si>
  <si>
    <t>1739806561</t>
  </si>
  <si>
    <t>0,9*0,9</t>
  </si>
  <si>
    <t>0,81*1,4 'Přepočtené koeficientem množství</t>
  </si>
  <si>
    <t>296</t>
  </si>
  <si>
    <t>771577151</t>
  </si>
  <si>
    <t>Příplatek k montáži podlah keramických do malty za plochu do 5 m2</t>
  </si>
  <si>
    <t>-481197580</t>
  </si>
  <si>
    <t>297</t>
  </si>
  <si>
    <t>771591115</t>
  </si>
  <si>
    <t>Podlahy spárování silikonem</t>
  </si>
  <si>
    <t>1760243215</t>
  </si>
  <si>
    <t>styk podlaha-obklad</t>
  </si>
  <si>
    <t>1,4*2+1,91*2-0,6</t>
  </si>
  <si>
    <t>0,82*2+1,4*2-0,6</t>
  </si>
  <si>
    <t>298</t>
  </si>
  <si>
    <t>771591121</t>
  </si>
  <si>
    <t>Podlahy separační provazec do pružných spar průměru 4 mm</t>
  </si>
  <si>
    <t>1278009201</t>
  </si>
  <si>
    <t>299</t>
  </si>
  <si>
    <t>771591251</t>
  </si>
  <si>
    <t>Izolace těsnící manžetou pro prostupy potrubí</t>
  </si>
  <si>
    <t>744737744</t>
  </si>
  <si>
    <t>odpad sprcha</t>
  </si>
  <si>
    <t>300</t>
  </si>
  <si>
    <t>771592011</t>
  </si>
  <si>
    <t>Čištění vnitřních ploch podlah nebo schodišť po položení dlažby chemickými prostředky</t>
  </si>
  <si>
    <t>-40146884</t>
  </si>
  <si>
    <t>301</t>
  </si>
  <si>
    <t>998771112</t>
  </si>
  <si>
    <t>Přesun hmot tonážní pro podlahy z dlaždic s omezením mechanizace v objektech v přes 6 do 12 m</t>
  </si>
  <si>
    <t>98962030</t>
  </si>
  <si>
    <t>302</t>
  </si>
  <si>
    <t>998771192</t>
  </si>
  <si>
    <t>Příplatek k přesunu hmot tonážní 771 za zvětšený přesun do 100 m</t>
  </si>
  <si>
    <t>1381695662</t>
  </si>
  <si>
    <t>775</t>
  </si>
  <si>
    <t>Podlahy skládané</t>
  </si>
  <si>
    <t>303</t>
  </si>
  <si>
    <t>775411810</t>
  </si>
  <si>
    <t>Demontáž soklíků nebo lišt dřevěných přibíjených do suti</t>
  </si>
  <si>
    <t>-919655608</t>
  </si>
  <si>
    <t>3,5*2+6,0*2-0,7-0,8</t>
  </si>
  <si>
    <t>5,0*2+3,5*2-0,8</t>
  </si>
  <si>
    <t>3,2*2+3,5*2-0,8*2</t>
  </si>
  <si>
    <t>5,4*2+3,5*2-0,8</t>
  </si>
  <si>
    <t>304</t>
  </si>
  <si>
    <t>775413401</t>
  </si>
  <si>
    <t>Montáž podlahové lišty obvodové lepené</t>
  </si>
  <si>
    <t>1168981523</t>
  </si>
  <si>
    <t>22,52+63,30</t>
  </si>
  <si>
    <t>305</t>
  </si>
  <si>
    <t>61418155</t>
  </si>
  <si>
    <t>lišta soklová dřevěná š 15.0 mm, h 60.0 mm</t>
  </si>
  <si>
    <t>-971638489</t>
  </si>
  <si>
    <t>2,2*2+1,3*2+4,95*2-0,8*6-0,6*3</t>
  </si>
  <si>
    <t>22,52*1,08 'Přepočtené koeficientem množství</t>
  </si>
  <si>
    <t>306</t>
  </si>
  <si>
    <t>61418151</t>
  </si>
  <si>
    <t>lišta podlahová dřevěná dub 28x28mm</t>
  </si>
  <si>
    <t>-619554994</t>
  </si>
  <si>
    <t>6,45*2+3,5*2-0,8</t>
  </si>
  <si>
    <t>1,75*2+3,5*2-0,8</t>
  </si>
  <si>
    <t>63,3*1,08 'Přepočtené koeficientem množství</t>
  </si>
  <si>
    <t>307</t>
  </si>
  <si>
    <t>775510952.1</t>
  </si>
  <si>
    <t>Doplnění podlah vlysových, tl do 22 mm pl přes 0,25 do 1 m2</t>
  </si>
  <si>
    <t>533879468</t>
  </si>
  <si>
    <t>šatna po příčce</t>
  </si>
  <si>
    <t>1+2,0</t>
  </si>
  <si>
    <t>308</t>
  </si>
  <si>
    <t>61192460</t>
  </si>
  <si>
    <t>vlysy parketové š 50mm nad dl 300mm I třída dub</t>
  </si>
  <si>
    <t>1477078669</t>
  </si>
  <si>
    <t>8*1,1 "Přepočtené koeficientem množství</t>
  </si>
  <si>
    <t>309</t>
  </si>
  <si>
    <t>775591905</t>
  </si>
  <si>
    <t>Oprava podlah dřevěných - tmelení celoplošné vlysové, parketové podlahy</t>
  </si>
  <si>
    <t>-55551266</t>
  </si>
  <si>
    <t>310</t>
  </si>
  <si>
    <t>775591911</t>
  </si>
  <si>
    <t>Oprava podlah dřevěných - broušení hrubé</t>
  </si>
  <si>
    <t>797138009</t>
  </si>
  <si>
    <t>311</t>
  </si>
  <si>
    <t>775591912</t>
  </si>
  <si>
    <t>Oprava podlah dřevěných - broušení střední</t>
  </si>
  <si>
    <t>-940879370</t>
  </si>
  <si>
    <t>312</t>
  </si>
  <si>
    <t>775591913</t>
  </si>
  <si>
    <t>Oprava podlah dřevěných - broušení jemné</t>
  </si>
  <si>
    <t>-2103969685</t>
  </si>
  <si>
    <t>313</t>
  </si>
  <si>
    <t>775591920</t>
  </si>
  <si>
    <t>Oprava podlah dřevěných - vysátí povrchu</t>
  </si>
  <si>
    <t>561081475</t>
  </si>
  <si>
    <t>314</t>
  </si>
  <si>
    <t>775591921</t>
  </si>
  <si>
    <t>Oprava podlah dřevěných - základní lak</t>
  </si>
  <si>
    <t>-2114953264</t>
  </si>
  <si>
    <t>315</t>
  </si>
  <si>
    <t>775591922</t>
  </si>
  <si>
    <t>Oprava podlah dřevěných - vrchní lak pro běžnou zátěž</t>
  </si>
  <si>
    <t>-1604089573</t>
  </si>
  <si>
    <t>316</t>
  </si>
  <si>
    <t>775591926</t>
  </si>
  <si>
    <t>Oprava podlah dřevěných - mezibroušení mezi vrstvami laku</t>
  </si>
  <si>
    <t>-1461758949</t>
  </si>
  <si>
    <t>317</t>
  </si>
  <si>
    <t>775591931</t>
  </si>
  <si>
    <t>Oprava podlah dřevěných - nátěr olejem a voskování</t>
  </si>
  <si>
    <t>784317073</t>
  </si>
  <si>
    <t>318</t>
  </si>
  <si>
    <t>998775112</t>
  </si>
  <si>
    <t>Přesun hmot tonážní pro podlahy skládané s omezením mechanizace v objektech v přes 6 do 12 m</t>
  </si>
  <si>
    <t>-76643824</t>
  </si>
  <si>
    <t>319</t>
  </si>
  <si>
    <t>998775192</t>
  </si>
  <si>
    <t>Příplatek k přesunu hmot tonážní 775 za zvětšený přesun do 100 m</t>
  </si>
  <si>
    <t>2094133393</t>
  </si>
  <si>
    <t>776</t>
  </si>
  <si>
    <t>Podlahy povlakové</t>
  </si>
  <si>
    <t>320</t>
  </si>
  <si>
    <t>776111115</t>
  </si>
  <si>
    <t>Broušení podkladu povlakových podlah před litím stěrky</t>
  </si>
  <si>
    <t>-1144450520</t>
  </si>
  <si>
    <t>321</t>
  </si>
  <si>
    <t>776111116</t>
  </si>
  <si>
    <t>Odstranění zbytků lepidla z podkladu povlakových podlah broušením</t>
  </si>
  <si>
    <t>1330770855</t>
  </si>
  <si>
    <t>322</t>
  </si>
  <si>
    <t>776111311</t>
  </si>
  <si>
    <t>Vysátí podkladu povlakových podlah</t>
  </si>
  <si>
    <t>800376681</t>
  </si>
  <si>
    <t>323</t>
  </si>
  <si>
    <t>776121321</t>
  </si>
  <si>
    <t>Neředěná penetrace savého podkladu povlakových podlah</t>
  </si>
  <si>
    <t>540029155</t>
  </si>
  <si>
    <t>324</t>
  </si>
  <si>
    <t>776141121</t>
  </si>
  <si>
    <t>Stěrka podlahová nivelační pro vyrovnání podkladu povlakových podlah pevnosti 30 MPa tl do 3 mm</t>
  </si>
  <si>
    <t>1210999406</t>
  </si>
  <si>
    <t>325</t>
  </si>
  <si>
    <t>776201811</t>
  </si>
  <si>
    <t>Demontáž lepených povlakových podlah bez podložky ručně</t>
  </si>
  <si>
    <t>1691719281</t>
  </si>
  <si>
    <t>kuchyně 2 vrstvy</t>
  </si>
  <si>
    <t>9,65*2</t>
  </si>
  <si>
    <t>326</t>
  </si>
  <si>
    <t>776221111</t>
  </si>
  <si>
    <t>Lepení pásů z PVC standardním lepidlem</t>
  </si>
  <si>
    <t>-515635599</t>
  </si>
  <si>
    <t>327</t>
  </si>
  <si>
    <t>2841115R.1</t>
  </si>
  <si>
    <t>PVC vinyl tl 2,5mm nášlapná vrstva 0,55mm, hořlavost Bfl-s1, třída zátěže 21/42, útlum 15dB - Ultimo LVT 55 Summer Oak 24244</t>
  </si>
  <si>
    <t>1249307150</t>
  </si>
  <si>
    <t>Nutno vzorkovat</t>
  </si>
  <si>
    <t>22,65</t>
  </si>
  <si>
    <t>22,65*1,1 'Přepočtené koeficientem množství</t>
  </si>
  <si>
    <t>328</t>
  </si>
  <si>
    <t>776223111</t>
  </si>
  <si>
    <t>Spoj povlakových podlahovin z PVC svařováním za tepla</t>
  </si>
  <si>
    <t>-129558953</t>
  </si>
  <si>
    <t>329</t>
  </si>
  <si>
    <t>776411111</t>
  </si>
  <si>
    <t>Montáž obvodových soklíků výšky do 80 mm</t>
  </si>
  <si>
    <t>870706310</t>
  </si>
  <si>
    <t>2,2*2+0,85*2-0,6</t>
  </si>
  <si>
    <t>1,91*2+0,73*2-0,6</t>
  </si>
  <si>
    <t>330</t>
  </si>
  <si>
    <t>28411009</t>
  </si>
  <si>
    <t>lišta soklová PVC 18x80mm</t>
  </si>
  <si>
    <t>-732139609</t>
  </si>
  <si>
    <t>10,18*1,05 'Přepočtené koeficientem množství</t>
  </si>
  <si>
    <t>331</t>
  </si>
  <si>
    <t>776991111</t>
  </si>
  <si>
    <t>Spárování silikonem</t>
  </si>
  <si>
    <t>-201396389</t>
  </si>
  <si>
    <t>soklík podlaha</t>
  </si>
  <si>
    <t>2,2*2+4,95*2+1,3*2-0,8*5-0,6*3</t>
  </si>
  <si>
    <t>3,6*2+3,21*2-0,8</t>
  </si>
  <si>
    <t>332</t>
  </si>
  <si>
    <t>998776112</t>
  </si>
  <si>
    <t>Přesun hmot tonážní pro podlahy povlakové s omezením mechanizace v objektech v přes 6 do 12 m</t>
  </si>
  <si>
    <t>261989303</t>
  </si>
  <si>
    <t>333</t>
  </si>
  <si>
    <t>998776192</t>
  </si>
  <si>
    <t>Příplatek k přesunu hmot tonážní 776 za zvětšený přesun do 100 m</t>
  </si>
  <si>
    <t>167196593</t>
  </si>
  <si>
    <t>781</t>
  </si>
  <si>
    <t>Dokončovací práce - obklady</t>
  </si>
  <si>
    <t>334</t>
  </si>
  <si>
    <t>781111011</t>
  </si>
  <si>
    <t>Ometení (oprášení) stěny při přípravě podkladu</t>
  </si>
  <si>
    <t>-801143967</t>
  </si>
  <si>
    <t>335</t>
  </si>
  <si>
    <t>781121011</t>
  </si>
  <si>
    <t>Nátěr penetrační na stěnu</t>
  </si>
  <si>
    <t>449895272</t>
  </si>
  <si>
    <t>336</t>
  </si>
  <si>
    <t>781131251</t>
  </si>
  <si>
    <t>Izolace pod obklad těsnící manžetou pro prostupy potrubí</t>
  </si>
  <si>
    <t>443948641</t>
  </si>
  <si>
    <t>koupelna byterie sprcha</t>
  </si>
  <si>
    <t>337</t>
  </si>
  <si>
    <t>781161012</t>
  </si>
  <si>
    <t>Montáž profilu dilatační spáry koutové bez izolace při styku podlahy se stěnou</t>
  </si>
  <si>
    <t>-285863450</t>
  </si>
  <si>
    <t>styk podlaha - obklad</t>
  </si>
  <si>
    <t>1,4*2+0,82*2</t>
  </si>
  <si>
    <t>338</t>
  </si>
  <si>
    <t>28376626</t>
  </si>
  <si>
    <t>provazec těsnící z pěnového polyetylénu D 40mm</t>
  </si>
  <si>
    <t>-1503378960</t>
  </si>
  <si>
    <t>11,06*1,1 'Přepočtené koeficientem množství</t>
  </si>
  <si>
    <t>339</t>
  </si>
  <si>
    <t>781474164.1</t>
  </si>
  <si>
    <t>Montáž obkladů vnitřních keramických velkoformátových z dekorů přes 4 do 6 ks/m2 lepených flexibilním lepidlem</t>
  </si>
  <si>
    <t>-720030850</t>
  </si>
  <si>
    <t>(0,82*2+1,4*2)*1,5-0,6*1,5</t>
  </si>
  <si>
    <t>(1,91*2+1,4*2+0,3*2)*2,1-0,6*1,97</t>
  </si>
  <si>
    <t>340</t>
  </si>
  <si>
    <t>-978245911</t>
  </si>
  <si>
    <t>19,74*1,15 'Přepočtené koeficientem množství</t>
  </si>
  <si>
    <t>341</t>
  </si>
  <si>
    <t>781477111</t>
  </si>
  <si>
    <t>Příplatek k montáži obkladů vnitřních keramických hladkých za plochu do 10 m2</t>
  </si>
  <si>
    <t>-1531872313</t>
  </si>
  <si>
    <t>342</t>
  </si>
  <si>
    <t>781491011</t>
  </si>
  <si>
    <t>Montáž zrcadel plochy do 1 m2 lepených silikonovým tmelem na podkladní omítku</t>
  </si>
  <si>
    <t>-590373071</t>
  </si>
  <si>
    <t>0,75*1</t>
  </si>
  <si>
    <t>343</t>
  </si>
  <si>
    <t>63465126</t>
  </si>
  <si>
    <t>zrcadlo nemontované čiré tl 5mm max rozměr 3210x2250mm</t>
  </si>
  <si>
    <t>-1673034501</t>
  </si>
  <si>
    <t>0,75*1,1 'Přepočtené koeficientem množství</t>
  </si>
  <si>
    <t>344</t>
  </si>
  <si>
    <t>781491822</t>
  </si>
  <si>
    <t>Demontáž vanových dvířek plastových lepených s rámem</t>
  </si>
  <si>
    <t>-719455316</t>
  </si>
  <si>
    <t>345</t>
  </si>
  <si>
    <t>781492111.1</t>
  </si>
  <si>
    <t>Montáž profilů rohových kladených do malty</t>
  </si>
  <si>
    <t>509241922</t>
  </si>
  <si>
    <t>15+8</t>
  </si>
  <si>
    <t>346</t>
  </si>
  <si>
    <t>19416008</t>
  </si>
  <si>
    <t>lišta ukončovací hliníková 10mm</t>
  </si>
  <si>
    <t>1463613678</t>
  </si>
  <si>
    <t>23*1,05 'Přepočtené koeficientem množství</t>
  </si>
  <si>
    <t>347</t>
  </si>
  <si>
    <t>781492151</t>
  </si>
  <si>
    <t>Montáž profilů ukončovacích kladených do malty</t>
  </si>
  <si>
    <t>844319694</t>
  </si>
  <si>
    <t>ukončení obkladu</t>
  </si>
  <si>
    <t>1,91*2+1,4*2*0,6</t>
  </si>
  <si>
    <t>1,4*2+0,82*2-0,6</t>
  </si>
  <si>
    <t>348</t>
  </si>
  <si>
    <t>-227838766</t>
  </si>
  <si>
    <t>9,34*1,05 'Přepočtené koeficientem množství</t>
  </si>
  <si>
    <t>349</t>
  </si>
  <si>
    <t>781495141</t>
  </si>
  <si>
    <t>Průnik obkladem kruhový do DN 30</t>
  </si>
  <si>
    <t>368227175</t>
  </si>
  <si>
    <t>koupelna sprchová a umyvadlová baterie</t>
  </si>
  <si>
    <t>350</t>
  </si>
  <si>
    <t>781495142</t>
  </si>
  <si>
    <t>Průnik obkladem kruhový přes DN 30 do DN 90</t>
  </si>
  <si>
    <t>761602351</t>
  </si>
  <si>
    <t>zásuvky a vypínače</t>
  </si>
  <si>
    <t>sifon umyvadlo</t>
  </si>
  <si>
    <t>351</t>
  </si>
  <si>
    <t>781495143</t>
  </si>
  <si>
    <t>Průnik obkladem kruhový přes DN 90</t>
  </si>
  <si>
    <t>653683834</t>
  </si>
  <si>
    <t>352</t>
  </si>
  <si>
    <t>781495211</t>
  </si>
  <si>
    <t>Čištění vnitřních ploch stěn po provedení obkladu chemickými prostředky</t>
  </si>
  <si>
    <t>495594553</t>
  </si>
  <si>
    <t>353</t>
  </si>
  <si>
    <t>781571131</t>
  </si>
  <si>
    <t>Montáž keramických obkladů ostění šířky do 200 mm lepených flexibilním lepidlem</t>
  </si>
  <si>
    <t>198253132</t>
  </si>
  <si>
    <t>nika</t>
  </si>
  <si>
    <t>1,10*2</t>
  </si>
  <si>
    <t>354</t>
  </si>
  <si>
    <t>781674113</t>
  </si>
  <si>
    <t>Montáž keramických obkladů parapetů š přes 150 do 200 mm lepených flexibilním lepidlem</t>
  </si>
  <si>
    <t>-536446699</t>
  </si>
  <si>
    <t>0,7</t>
  </si>
  <si>
    <t>355</t>
  </si>
  <si>
    <t>998781112</t>
  </si>
  <si>
    <t>Přesun hmot tonážní pro obklady keramické s omezením mechanizace v objektech v přes 6 do 12 m</t>
  </si>
  <si>
    <t>-1679115112</t>
  </si>
  <si>
    <t>356</t>
  </si>
  <si>
    <t>998781192</t>
  </si>
  <si>
    <t>Příplatek k přesunu hmot tonážní 781 za zvětšený přesun do 100 m</t>
  </si>
  <si>
    <t>-243780626</t>
  </si>
  <si>
    <t>783</t>
  </si>
  <si>
    <t>Dokončovací práce - nátěry</t>
  </si>
  <si>
    <t>357</t>
  </si>
  <si>
    <t>783101201</t>
  </si>
  <si>
    <t>Hrubé obroušení podkladu truhlářských konstrukcí před provedením nátěru</t>
  </si>
  <si>
    <t>-1461263067</t>
  </si>
  <si>
    <t>vnitřní okno mezi pokojem a šatnou</t>
  </si>
  <si>
    <t>1,2*0,8</t>
  </si>
  <si>
    <t>358</t>
  </si>
  <si>
    <t>783101203</t>
  </si>
  <si>
    <t>Jemné obroušení podkladu truhlářských konstrukcí před provedením nátěru</t>
  </si>
  <si>
    <t>990036001</t>
  </si>
  <si>
    <t>359</t>
  </si>
  <si>
    <t>783101403</t>
  </si>
  <si>
    <t>Oprášení podkladu truhlářských konstrukcí před provedením nátěru</t>
  </si>
  <si>
    <t>-1787401828</t>
  </si>
  <si>
    <t>Po obroušení po opálení před 1.vrstvou zákl.nátěru a 2 vrstvou krycí nátěr</t>
  </si>
  <si>
    <t>0,96*2</t>
  </si>
  <si>
    <t>360</t>
  </si>
  <si>
    <t>783106805</t>
  </si>
  <si>
    <t>Odstranění nátěrů z truhlářských konstrukcí opálením</t>
  </si>
  <si>
    <t>1048347930</t>
  </si>
  <si>
    <t>361</t>
  </si>
  <si>
    <t>783113101</t>
  </si>
  <si>
    <t>Jednonásobný napouštěcí syntetický nátěr truhlářských konstrukcí</t>
  </si>
  <si>
    <t>-613918547</t>
  </si>
  <si>
    <t>dveřní prahy</t>
  </si>
  <si>
    <t>0,80*0,20*6</t>
  </si>
  <si>
    <t>0,60*0,20*2</t>
  </si>
  <si>
    <t>0,70*0,20*1</t>
  </si>
  <si>
    <t>vnitřní okno</t>
  </si>
  <si>
    <t>362</t>
  </si>
  <si>
    <t>783114101</t>
  </si>
  <si>
    <t>Základní jednonásobný syntetický nátěr truhlářských konstrukcí</t>
  </si>
  <si>
    <t>-1867846238</t>
  </si>
  <si>
    <t>363</t>
  </si>
  <si>
    <t>783117101</t>
  </si>
  <si>
    <t>Krycí jednonásobný syntetický nátěr truhlářských konstrukcí</t>
  </si>
  <si>
    <t>1006734168</t>
  </si>
  <si>
    <t>364</t>
  </si>
  <si>
    <t>783118211</t>
  </si>
  <si>
    <t>Lakovací dvojnásobný syntetický nátěr truhlářských konstrukcí s mezibroušením</t>
  </si>
  <si>
    <t>-1397473530</t>
  </si>
  <si>
    <t>365</t>
  </si>
  <si>
    <t>783122131</t>
  </si>
  <si>
    <t>Plošné (plné) tmelení truhlářských konstrukcí včetně přebroušení disperzním tmelem</t>
  </si>
  <si>
    <t>-1600037948</t>
  </si>
  <si>
    <t>366</t>
  </si>
  <si>
    <t>783301313</t>
  </si>
  <si>
    <t>Odmaštění zámečnických konstrukcí ředidlovým odmašťovačem</t>
  </si>
  <si>
    <t>1042789891</t>
  </si>
  <si>
    <t>zárubně</t>
  </si>
  <si>
    <t>0,3*5*9</t>
  </si>
  <si>
    <t>367</t>
  </si>
  <si>
    <t>783301401</t>
  </si>
  <si>
    <t>Ometení zámečnických konstrukcí</t>
  </si>
  <si>
    <t>1236321308</t>
  </si>
  <si>
    <t>368</t>
  </si>
  <si>
    <t>783306805</t>
  </si>
  <si>
    <t>Odstranění nátěru ze zámečnických konstrukcí opálením</t>
  </si>
  <si>
    <t>-1555494918</t>
  </si>
  <si>
    <t>369</t>
  </si>
  <si>
    <t>783314101</t>
  </si>
  <si>
    <t>Základní jednonásobný syntetický nátěr zámečnických konstrukcí</t>
  </si>
  <si>
    <t>-1861672601</t>
  </si>
  <si>
    <t>370</t>
  </si>
  <si>
    <t>783315101</t>
  </si>
  <si>
    <t>Mezinátěr jednonásobný syntetický standardní zámečnických konstrukcí</t>
  </si>
  <si>
    <t>1900282036</t>
  </si>
  <si>
    <t>371</t>
  </si>
  <si>
    <t>783317101</t>
  </si>
  <si>
    <t>Krycí jednonásobný syntetický standardní nátěr zámečnických konstrukcí</t>
  </si>
  <si>
    <t>-1178685873</t>
  </si>
  <si>
    <t>372</t>
  </si>
  <si>
    <t>783352101</t>
  </si>
  <si>
    <t>Tmelení včetně přebroušení zámečnických konstrukcí polyesterovým tmelem</t>
  </si>
  <si>
    <t>-164595216</t>
  </si>
  <si>
    <t>373</t>
  </si>
  <si>
    <t>783601341</t>
  </si>
  <si>
    <t>Odrezivění litinových otopných těles před provedením nátěru</t>
  </si>
  <si>
    <t>-1562759470</t>
  </si>
  <si>
    <t>374</t>
  </si>
  <si>
    <t>783601345</t>
  </si>
  <si>
    <t>Odmaštění litinových otopných těles odmašťovačem vodou ředitelným před provedením nátěru</t>
  </si>
  <si>
    <t>-88230959</t>
  </si>
  <si>
    <t>375</t>
  </si>
  <si>
    <t>783601441</t>
  </si>
  <si>
    <t>Ometením litinových otopných těles před provedením nátěru</t>
  </si>
  <si>
    <t>-1581781170</t>
  </si>
  <si>
    <t>376</t>
  </si>
  <si>
    <t>783601713</t>
  </si>
  <si>
    <t>Odmaštění vodou ředitelným odmašťovačem potrubí DN do 50 mm</t>
  </si>
  <si>
    <t>1424395492</t>
  </si>
  <si>
    <t>4+3+2+4</t>
  </si>
  <si>
    <t>377</t>
  </si>
  <si>
    <t>783614141</t>
  </si>
  <si>
    <t>Základní jednonásobný syntetický nátěr litinových otopných těles</t>
  </si>
  <si>
    <t>369238863</t>
  </si>
  <si>
    <t>378</t>
  </si>
  <si>
    <t>783614551</t>
  </si>
  <si>
    <t>Základní jednonásobný syntetický nátěr potrubí DN do 50 mm</t>
  </si>
  <si>
    <t>299492229</t>
  </si>
  <si>
    <t>379</t>
  </si>
  <si>
    <t>783615551</t>
  </si>
  <si>
    <t>Mezinátěr jednonásobný syntetický nátěr potrubí DN do 50 mm</t>
  </si>
  <si>
    <t>-2101996399</t>
  </si>
  <si>
    <t>380</t>
  </si>
  <si>
    <t>783617147</t>
  </si>
  <si>
    <t>Krycí dvojnásobný syntetický nátěr litinových otopných těles</t>
  </si>
  <si>
    <t>807579091</t>
  </si>
  <si>
    <t>381</t>
  </si>
  <si>
    <t>783617611</t>
  </si>
  <si>
    <t>Krycí dvojnásobný syntetický nátěr potrubí DN do 50 mm</t>
  </si>
  <si>
    <t>-1272851091</t>
  </si>
  <si>
    <t>382</t>
  </si>
  <si>
    <t>783652111</t>
  </si>
  <si>
    <t>Tmelení článkových otopných těles polyesterovým tmelem</t>
  </si>
  <si>
    <t>-15489779</t>
  </si>
  <si>
    <t>383</t>
  </si>
  <si>
    <t>783652331</t>
  </si>
  <si>
    <t>Tmelení polyesterovým tmelem potrubí DN do 50 mm</t>
  </si>
  <si>
    <t>-874056695</t>
  </si>
  <si>
    <t>784</t>
  </si>
  <si>
    <t>Dokončovací práce - malby a tapety</t>
  </si>
  <si>
    <t>384</t>
  </si>
  <si>
    <t>784111001</t>
  </si>
  <si>
    <t>Oprášení (ometení ) podkladu v místnostech v do 3,80 m</t>
  </si>
  <si>
    <t>-667797336</t>
  </si>
  <si>
    <t>385</t>
  </si>
  <si>
    <t>784111011</t>
  </si>
  <si>
    <t>Obroušení podkladu omítnutého v místnostech v do 3,80 m</t>
  </si>
  <si>
    <t>-862315747</t>
  </si>
  <si>
    <t>386</t>
  </si>
  <si>
    <t>784121001</t>
  </si>
  <si>
    <t>Oškrabání malby v místnostech v do 3,80 m</t>
  </si>
  <si>
    <t>1887062238</t>
  </si>
  <si>
    <t>strop pokoj 1.3</t>
  </si>
  <si>
    <t>387</t>
  </si>
  <si>
    <t>784121011</t>
  </si>
  <si>
    <t>Rozmývání podkladu po oškrabání malby v místnostech v do 3,80 m</t>
  </si>
  <si>
    <t>-1464787758</t>
  </si>
  <si>
    <t>388</t>
  </si>
  <si>
    <t>784161001</t>
  </si>
  <si>
    <t>Tmelení spar a rohů šířky do 3 mm akrylátovým tmelem v místnostech v do 3,80 m</t>
  </si>
  <si>
    <t>-662861821</t>
  </si>
  <si>
    <t>389</t>
  </si>
  <si>
    <t>784171101</t>
  </si>
  <si>
    <t>Zakrytí vnitřních podlah včetně pozdějšího odkrytí</t>
  </si>
  <si>
    <t>384597750</t>
  </si>
  <si>
    <t>390</t>
  </si>
  <si>
    <t>58124844</t>
  </si>
  <si>
    <t>fólie pro malířské potřeby zakrývací tl 25µ 4x5m</t>
  </si>
  <si>
    <t>-1512071601</t>
  </si>
  <si>
    <t>94,58*1,05 'Přepočtené koeficientem množství</t>
  </si>
  <si>
    <t>391</t>
  </si>
  <si>
    <t>784171121</t>
  </si>
  <si>
    <t>Zakrytí vnitřních ploch konstrukcí nebo prvků v místnostech v do 3,80 m</t>
  </si>
  <si>
    <t>-1799830391</t>
  </si>
  <si>
    <t>392</t>
  </si>
  <si>
    <t>58124842</t>
  </si>
  <si>
    <t>fólie pro malířské potřeby zakrývací tl 7µ 4x5m</t>
  </si>
  <si>
    <t>-1277010099</t>
  </si>
  <si>
    <t>30*1,05 'Přepočtené koeficientem množství</t>
  </si>
  <si>
    <t>393</t>
  </si>
  <si>
    <t>784181121</t>
  </si>
  <si>
    <t>Hloubková jednonásobná bezbarvá penetrace podkladu v místnostech v do 3,80 m</t>
  </si>
  <si>
    <t>1566934009</t>
  </si>
  <si>
    <t>394</t>
  </si>
  <si>
    <t>784211101</t>
  </si>
  <si>
    <t>Dvojnásobné bílé malby ze směsí za mokra výborně oděruvzdorných v místnostech v do 3,80 m</t>
  </si>
  <si>
    <t>-78934087</t>
  </si>
  <si>
    <t>Stropy</t>
  </si>
  <si>
    <t>STĚNY</t>
  </si>
  <si>
    <t>297,603</t>
  </si>
  <si>
    <t>395</t>
  </si>
  <si>
    <t>784211141</t>
  </si>
  <si>
    <t>Příplatek k cenám 2x maleb ze směsí za mokra oděruvzdorných za provádění pl do 5 m2</t>
  </si>
  <si>
    <t>-1157422418</t>
  </si>
  <si>
    <t>1,15+2,67</t>
  </si>
  <si>
    <t>Stěny</t>
  </si>
  <si>
    <t>(1,91*2+1,4*2)*0,45</t>
  </si>
  <si>
    <t>(0,82*2+1,4*2)*1,05</t>
  </si>
  <si>
    <t>Práce a dodávky M</t>
  </si>
  <si>
    <t>22-M</t>
  </si>
  <si>
    <t>Montáže technologických zařízení pro dopravní stavby</t>
  </si>
  <si>
    <t>396</t>
  </si>
  <si>
    <t>228301202</t>
  </si>
  <si>
    <t>Demontáž zásuvky telefonní čtyřpólové na povrchu</t>
  </si>
  <si>
    <t>1389925553</t>
  </si>
  <si>
    <t>HZS</t>
  </si>
  <si>
    <t>Hodinové zúčtovací sazby</t>
  </si>
  <si>
    <t>397</t>
  </si>
  <si>
    <t>HZS1291</t>
  </si>
  <si>
    <t>Hodinová zúčtovací sazba pomocný stavební dělník</t>
  </si>
  <si>
    <t>hod</t>
  </si>
  <si>
    <t>512</t>
  </si>
  <si>
    <t>517652545</t>
  </si>
  <si>
    <t>kompletní úklid společných prostor po dokončení stavby</t>
  </si>
  <si>
    <t>omytí zábradlí, parapetů, niky schodiště, vytření , zakrývání při malbě schodiště atd.</t>
  </si>
  <si>
    <t>398</t>
  </si>
  <si>
    <t>HZS2232</t>
  </si>
  <si>
    <t>Hodinová zúčtovací sazba elektrikář odborný - revize atd.</t>
  </si>
  <si>
    <t>1144090008</t>
  </si>
  <si>
    <t>23 - Oprava bytu č. 4, Bělohorská 1682/74</t>
  </si>
  <si>
    <t xml:space="preserve">    787 - Dokončovací práce - zasklívání</t>
  </si>
  <si>
    <t>611315121</t>
  </si>
  <si>
    <t>Vápenná štuková omítka rýh ve stropech š do 150 mm</t>
  </si>
  <si>
    <t>-1808348025</t>
  </si>
  <si>
    <t>10*0,100</t>
  </si>
  <si>
    <t>-862049290</t>
  </si>
  <si>
    <t>oprava stěny v kuchyni</t>
  </si>
  <si>
    <t>2,60*2,70</t>
  </si>
  <si>
    <t>-235396853</t>
  </si>
  <si>
    <t>2002004364</t>
  </si>
  <si>
    <t>612315121</t>
  </si>
  <si>
    <t>Vápenná štuková omítka rýh ve stěnách š do 150 mm</t>
  </si>
  <si>
    <t>205872108</t>
  </si>
  <si>
    <t>151*0,03</t>
  </si>
  <si>
    <t>612315211.1</t>
  </si>
  <si>
    <t>-1753776508</t>
  </si>
  <si>
    <t>-855374655</t>
  </si>
  <si>
    <t>1967775812</t>
  </si>
  <si>
    <t>5,28+1,62+15,65+8,95+1,04+2,39</t>
  </si>
  <si>
    <t>1044551751</t>
  </si>
  <si>
    <t>1277109518</t>
  </si>
  <si>
    <t>-620527204</t>
  </si>
  <si>
    <t>-1539729237</t>
  </si>
  <si>
    <t>997013214</t>
  </si>
  <si>
    <t>Vnitrostaveništní doprava suti a vybouraných hmot pro budovy v přes 12 do 15 m ručně</t>
  </si>
  <si>
    <t>1519612084</t>
  </si>
  <si>
    <t>1699293440</t>
  </si>
  <si>
    <t>-102912993</t>
  </si>
  <si>
    <t>451667783</t>
  </si>
  <si>
    <t>2,05*19 'Přepočtené koeficientem množství</t>
  </si>
  <si>
    <t>2088759614</t>
  </si>
  <si>
    <t>998018003</t>
  </si>
  <si>
    <t>Přesun hmot ruční pro budovy v přes 12 do 24 m</t>
  </si>
  <si>
    <t>1890656551</t>
  </si>
  <si>
    <t>1596715780</t>
  </si>
  <si>
    <t>-2045752180</t>
  </si>
  <si>
    <t>630472036</t>
  </si>
  <si>
    <t>723160804</t>
  </si>
  <si>
    <t>Demontáž přípojka k plynoměru na závit bez ochozu G 1</t>
  </si>
  <si>
    <t>pár</t>
  </si>
  <si>
    <t>387255388</t>
  </si>
  <si>
    <t>723160831</t>
  </si>
  <si>
    <t>Demontáž rozpěrky k plynoměru G 1</t>
  </si>
  <si>
    <t>1300453037</t>
  </si>
  <si>
    <t>646959905</t>
  </si>
  <si>
    <t>1021070878</t>
  </si>
  <si>
    <t>725119131</t>
  </si>
  <si>
    <t>1671038913</t>
  </si>
  <si>
    <t>T352801</t>
  </si>
  <si>
    <t>WC prkénko Ideal Standard Tesi plast bílá T352801</t>
  </si>
  <si>
    <t>-255203876</t>
  </si>
  <si>
    <t>1535319464</t>
  </si>
  <si>
    <t>1401828789</t>
  </si>
  <si>
    <t xml:space="preserve">koupelna </t>
  </si>
  <si>
    <t>-387217222</t>
  </si>
  <si>
    <t>725820802</t>
  </si>
  <si>
    <t>Demontáž baterie stojánkové do jednoho otvoru</t>
  </si>
  <si>
    <t>-975629927</t>
  </si>
  <si>
    <t>1190395991</t>
  </si>
  <si>
    <t>902030</t>
  </si>
  <si>
    <t>Umyvadlová baterie Novaservis Titania Cosmos s clic-clacem chrom 90203,0</t>
  </si>
  <si>
    <t>-194104683</t>
  </si>
  <si>
    <t>725839202</t>
  </si>
  <si>
    <t>Montáž baterie kombinované podomítkové pro vanu a sprchu ostatní typ</t>
  </si>
  <si>
    <t>-147862553</t>
  </si>
  <si>
    <t>902200</t>
  </si>
  <si>
    <t>Vanová baterie Novaservis Titania Cosmos se sprchovým setem 150 mm chrom 90220,0</t>
  </si>
  <si>
    <t>-182078266</t>
  </si>
  <si>
    <t>189071141</t>
  </si>
  <si>
    <t>1116856950</t>
  </si>
  <si>
    <t>1873103232</t>
  </si>
  <si>
    <t>725869101</t>
  </si>
  <si>
    <t>-1950189341</t>
  </si>
  <si>
    <t>1172475179</t>
  </si>
  <si>
    <t>489855789</t>
  </si>
  <si>
    <t>55161107.1</t>
  </si>
  <si>
    <t>uzávěrka zápachová dřezová s přípojkou pro myčku a pračku DN 50</t>
  </si>
  <si>
    <t>-241564804</t>
  </si>
  <si>
    <t>998725122</t>
  </si>
  <si>
    <t>Přesun hmot tonážní pro zařizovací předměty ruční v objektech v přes 6 do 12 m</t>
  </si>
  <si>
    <t>1648977331</t>
  </si>
  <si>
    <t>1540079118</t>
  </si>
  <si>
    <t>7342216R</t>
  </si>
  <si>
    <t xml:space="preserve">Termostatická hlavice kapalinová PN 10 do 110°C otopných těles </t>
  </si>
  <si>
    <t>473028791</t>
  </si>
  <si>
    <t>1945638305</t>
  </si>
  <si>
    <t>kuchyně+pokoj</t>
  </si>
  <si>
    <t>-1258068407</t>
  </si>
  <si>
    <t>-1072717883</t>
  </si>
  <si>
    <t>-681962976</t>
  </si>
  <si>
    <t>0,35*12</t>
  </si>
  <si>
    <t>0,35*16</t>
  </si>
  <si>
    <t>-87121930</t>
  </si>
  <si>
    <t>-1199246835</t>
  </si>
  <si>
    <t>-2080142097</t>
  </si>
  <si>
    <t>731671500</t>
  </si>
  <si>
    <t>-681169037</t>
  </si>
  <si>
    <t>696236647</t>
  </si>
  <si>
    <t>998735122</t>
  </si>
  <si>
    <t>Přesun hmot tonážní pro otopná tělesa ruční v objektech v přes 6 do 12 m</t>
  </si>
  <si>
    <t>2096537432</t>
  </si>
  <si>
    <t>1810484853</t>
  </si>
  <si>
    <t>-1491609842</t>
  </si>
  <si>
    <t>466491211</t>
  </si>
  <si>
    <t>1541812970</t>
  </si>
  <si>
    <t>-692125531</t>
  </si>
  <si>
    <t>1431641758</t>
  </si>
  <si>
    <t>34571450</t>
  </si>
  <si>
    <t>krabice pod omítku PVC přístrojová kruhová D 70mm</t>
  </si>
  <si>
    <t>-1921826778</t>
  </si>
  <si>
    <t>-1357298685</t>
  </si>
  <si>
    <t>56+95</t>
  </si>
  <si>
    <t>195069629</t>
  </si>
  <si>
    <t>56*1,2 'Přepočtené koeficientem množství</t>
  </si>
  <si>
    <t>-1554589622</t>
  </si>
  <si>
    <t>samostaný přívod komora pračka</t>
  </si>
  <si>
    <t>samostatný přívod pro myčku</t>
  </si>
  <si>
    <t>95*1,2 'Přepočtené koeficientem množství</t>
  </si>
  <si>
    <t>-482518579</t>
  </si>
  <si>
    <t>1970844629</t>
  </si>
  <si>
    <t>8*1,2 'Přepočtené koeficientem množství</t>
  </si>
  <si>
    <t>-67559459</t>
  </si>
  <si>
    <t>1362388436</t>
  </si>
  <si>
    <t>-763581754</t>
  </si>
  <si>
    <t>66058903</t>
  </si>
  <si>
    <t>1526847842</t>
  </si>
  <si>
    <t>741-2</t>
  </si>
  <si>
    <t>Demontáž původních rozvodů elektro, vypínačů a zásuvek</t>
  </si>
  <si>
    <t>902635312</t>
  </si>
  <si>
    <t>jenom nutné rozvody</t>
  </si>
  <si>
    <t>-620786187</t>
  </si>
  <si>
    <t>865253198</t>
  </si>
  <si>
    <t>1377559462</t>
  </si>
  <si>
    <t>-1996399894</t>
  </si>
  <si>
    <t>-466612276</t>
  </si>
  <si>
    <t>474482537</t>
  </si>
  <si>
    <t>741310101</t>
  </si>
  <si>
    <t>-527039769</t>
  </si>
  <si>
    <t>34539010</t>
  </si>
  <si>
    <t>přístroj spínače jednopólového, řazení 1, 1So bezšroubové svorky</t>
  </si>
  <si>
    <t>-403410406</t>
  </si>
  <si>
    <t>34535000</t>
  </si>
  <si>
    <t>spínač kompletní, zápustný, jednopólový, řazení 1, šroubové svorky</t>
  </si>
  <si>
    <t>815586246</t>
  </si>
  <si>
    <t>34539059</t>
  </si>
  <si>
    <t>rámeček jednonásobný</t>
  </si>
  <si>
    <t>2100430826</t>
  </si>
  <si>
    <t>34539060</t>
  </si>
  <si>
    <t>rámeček dvojnásobný</t>
  </si>
  <si>
    <t>-572509938</t>
  </si>
  <si>
    <t>34539061</t>
  </si>
  <si>
    <t>rámeček trojnásobný</t>
  </si>
  <si>
    <t>-1289836286</t>
  </si>
  <si>
    <t>985153999</t>
  </si>
  <si>
    <t>-794802447</t>
  </si>
  <si>
    <t xml:space="preserve">Spínač jednopólový, řazení 1 </t>
  </si>
  <si>
    <t>-96038171</t>
  </si>
  <si>
    <t xml:space="preserve">Rámeček jednonásobný </t>
  </si>
  <si>
    <t>-1722121467</t>
  </si>
  <si>
    <t>-1869461697</t>
  </si>
  <si>
    <t>1794567468</t>
  </si>
  <si>
    <t>741310122</t>
  </si>
  <si>
    <t>476937446</t>
  </si>
  <si>
    <t>-1994230274</t>
  </si>
  <si>
    <t>1135830141</t>
  </si>
  <si>
    <t>513435567</t>
  </si>
  <si>
    <t>1158411491</t>
  </si>
  <si>
    <t>-182446118</t>
  </si>
  <si>
    <t>1666908101</t>
  </si>
  <si>
    <t>741313001</t>
  </si>
  <si>
    <t>-797830396</t>
  </si>
  <si>
    <t>8+2</t>
  </si>
  <si>
    <t xml:space="preserve">Zásuvka jednonásobná, chráněná </t>
  </si>
  <si>
    <t>-349773687</t>
  </si>
  <si>
    <t>-1676769125</t>
  </si>
  <si>
    <t>-1451051146</t>
  </si>
  <si>
    <t>-1627406052</t>
  </si>
  <si>
    <t>269620242</t>
  </si>
  <si>
    <t>2034597364</t>
  </si>
  <si>
    <t>-715253241</t>
  </si>
  <si>
    <t>-573339802</t>
  </si>
  <si>
    <t>-1129667610</t>
  </si>
  <si>
    <t>-2094569483</t>
  </si>
  <si>
    <t>53523921</t>
  </si>
  <si>
    <t>-274953784</t>
  </si>
  <si>
    <t>741336875</t>
  </si>
  <si>
    <t>Demontáž termostatu</t>
  </si>
  <si>
    <t>-2120920593</t>
  </si>
  <si>
    <t>1444871931</t>
  </si>
  <si>
    <t>1054298643</t>
  </si>
  <si>
    <t>-575860351</t>
  </si>
  <si>
    <t>-81270846</t>
  </si>
  <si>
    <t>741371863</t>
  </si>
  <si>
    <t>Demontáž svítidla interiérového se standardní paticí zavěšeného přes 0,09 do 0,36 m2 bez zachování funkčnosti</t>
  </si>
  <si>
    <t>1175248521</t>
  </si>
  <si>
    <t>741372026</t>
  </si>
  <si>
    <t>-1788435061</t>
  </si>
  <si>
    <t>8500011384</t>
  </si>
  <si>
    <t>Svítidlo LED Kanlux Asten LED IP44 15W-NW 15 W</t>
  </si>
  <si>
    <t>-885689076</t>
  </si>
  <si>
    <t>-1467634579</t>
  </si>
  <si>
    <t>-638522810</t>
  </si>
  <si>
    <t>2100318841</t>
  </si>
  <si>
    <t>-1794474426</t>
  </si>
  <si>
    <t>855530187</t>
  </si>
  <si>
    <t>113999061</t>
  </si>
  <si>
    <t>-1824329475</t>
  </si>
  <si>
    <t>-1091527512</t>
  </si>
  <si>
    <t>894254748</t>
  </si>
  <si>
    <t>-1593118200</t>
  </si>
  <si>
    <t>586716946</t>
  </si>
  <si>
    <t>-162693460</t>
  </si>
  <si>
    <t>-1466201867</t>
  </si>
  <si>
    <t>953553869</t>
  </si>
  <si>
    <t>-1012765430</t>
  </si>
  <si>
    <t>1533076016</t>
  </si>
  <si>
    <t>-1988870265</t>
  </si>
  <si>
    <t>1518149137</t>
  </si>
  <si>
    <t>40545187</t>
  </si>
  <si>
    <t>-1203438164</t>
  </si>
  <si>
    <t>1371587239</t>
  </si>
  <si>
    <t>-1394437563</t>
  </si>
  <si>
    <t>-1917827995</t>
  </si>
  <si>
    <t>751111271</t>
  </si>
  <si>
    <t>Montáž ventilátoru axiálního středotlakého potrubního základního D do 200 mm</t>
  </si>
  <si>
    <t>1489379268</t>
  </si>
  <si>
    <t>2017182</t>
  </si>
  <si>
    <t>VENTILATOR DALAP 100 LVZ 12V /41102/</t>
  </si>
  <si>
    <t>680498622</t>
  </si>
  <si>
    <t>1894121179</t>
  </si>
  <si>
    <t>4297230R</t>
  </si>
  <si>
    <t>mřížka stěnová otevřená jednořadá kovová úhel lamel 0° 200x200mm</t>
  </si>
  <si>
    <t>1971738664</t>
  </si>
  <si>
    <t>-1766658540</t>
  </si>
  <si>
    <t>Koupelna</t>
  </si>
  <si>
    <t>998751121</t>
  </si>
  <si>
    <t>Přesun hmot tonážní pro vzduchotechniku ruční v objektech v do 12 m</t>
  </si>
  <si>
    <t>-1088639690</t>
  </si>
  <si>
    <t>153543263</t>
  </si>
  <si>
    <t>Seřízení a vyčištění vstupních dveří</t>
  </si>
  <si>
    <t>-351025718</t>
  </si>
  <si>
    <t>602548059</t>
  </si>
  <si>
    <t>vstupních dveří</t>
  </si>
  <si>
    <t>766660729</t>
  </si>
  <si>
    <t>1005710465</t>
  </si>
  <si>
    <t>54914123</t>
  </si>
  <si>
    <t>kování rozetové klika/klika Richter</t>
  </si>
  <si>
    <t>29279390</t>
  </si>
  <si>
    <t>54914128</t>
  </si>
  <si>
    <t>kování rozetové spodní pro WC - Richter</t>
  </si>
  <si>
    <t>1004481710</t>
  </si>
  <si>
    <t>1046282170</t>
  </si>
  <si>
    <t>766663915</t>
  </si>
  <si>
    <t>Oprava dveřních křídel z měkkého dřeva - seříznutí křídla</t>
  </si>
  <si>
    <t>-1287457605</t>
  </si>
  <si>
    <t>308187654</t>
  </si>
  <si>
    <t>0,6*1,97*3*2</t>
  </si>
  <si>
    <t>0,8*1,97*2*2</t>
  </si>
  <si>
    <t>0,7*1,97*2*2</t>
  </si>
  <si>
    <t>766691932</t>
  </si>
  <si>
    <t>Seřízení plastového okenního nebo dveřního otvíracího a sklápěcího křídla</t>
  </si>
  <si>
    <t>178927800</t>
  </si>
  <si>
    <t>-1424790158</t>
  </si>
  <si>
    <t>vchodové dveře</t>
  </si>
  <si>
    <t>61187181</t>
  </si>
  <si>
    <t>práh dveřní dřevěný dubový tl 20mm dl 920mm š 150mm</t>
  </si>
  <si>
    <t>56857269</t>
  </si>
  <si>
    <t>998766122</t>
  </si>
  <si>
    <t>Přesun hmot tonážní pro kce truhlářské ruční v objektech v přes 6 do 12 m</t>
  </si>
  <si>
    <t>1849305064</t>
  </si>
  <si>
    <t>1031180966</t>
  </si>
  <si>
    <t>1773627670</t>
  </si>
  <si>
    <t>2,6</t>
  </si>
  <si>
    <t>1431227338</t>
  </si>
  <si>
    <t>1,66*2+1,44*2-0,6</t>
  </si>
  <si>
    <t>0,8*2+1,3*2-0,6</t>
  </si>
  <si>
    <t>923349796</t>
  </si>
  <si>
    <t>1,66*1,44</t>
  </si>
  <si>
    <t>1,3*0,8</t>
  </si>
  <si>
    <t>komora stávající dlažba</t>
  </si>
  <si>
    <t>2,0*0,81</t>
  </si>
  <si>
    <t>998771122</t>
  </si>
  <si>
    <t>Přesun hmot tonážní pro podlahy z dlaždic ruční v objektech v přes 6 do 12 m</t>
  </si>
  <si>
    <t>1761858752</t>
  </si>
  <si>
    <t>1135714293</t>
  </si>
  <si>
    <t>1734595277</t>
  </si>
  <si>
    <t>4,6*2+3,44*2-1,4</t>
  </si>
  <si>
    <t>3,44*2+2,6</t>
  </si>
  <si>
    <t>-1552355862</t>
  </si>
  <si>
    <t>3,44*2+2,6*2-0,8</t>
  </si>
  <si>
    <t>3,86*2+1,8*2-1,4-0,6*3-0,8*2</t>
  </si>
  <si>
    <t>3,44*2+4,6*2-1,4</t>
  </si>
  <si>
    <t>-687277296</t>
  </si>
  <si>
    <t>32,48*1,08 'Přepočtené koeficientem množství</t>
  </si>
  <si>
    <t>775541821</t>
  </si>
  <si>
    <t>Demontáž podlah plovoucích zaklapávacích do suti</t>
  </si>
  <si>
    <t>1108329359</t>
  </si>
  <si>
    <t>8,95</t>
  </si>
  <si>
    <t>15,65</t>
  </si>
  <si>
    <t>5,28</t>
  </si>
  <si>
    <t>998775122</t>
  </si>
  <si>
    <t>Přesun hmot tonážní pro podlahy skládané ruční v objektech v přes 6 do 12 m</t>
  </si>
  <si>
    <t>-235947580</t>
  </si>
  <si>
    <t>1857848929</t>
  </si>
  <si>
    <t>-144615610</t>
  </si>
  <si>
    <t>787540970</t>
  </si>
  <si>
    <t>1294168112</t>
  </si>
  <si>
    <t>1929889620</t>
  </si>
  <si>
    <t>776221111.1</t>
  </si>
  <si>
    <t>1525948913</t>
  </si>
  <si>
    <t>kuchyně+chodba+pokoj</t>
  </si>
  <si>
    <t>8,95+5,28+15,65</t>
  </si>
  <si>
    <t>419600499</t>
  </si>
  <si>
    <t>29,88*1,1 'Přepočtené koeficientem množství</t>
  </si>
  <si>
    <t>818190829</t>
  </si>
  <si>
    <t>776410811</t>
  </si>
  <si>
    <t>Odstranění soklíků a lišt pryžových nebo plastových</t>
  </si>
  <si>
    <t>-957799454</t>
  </si>
  <si>
    <t>776421311</t>
  </si>
  <si>
    <t>Montáž přechodových samolepících lišt</t>
  </si>
  <si>
    <t>-2108111104</t>
  </si>
  <si>
    <t>4+1,5</t>
  </si>
  <si>
    <t>59054130</t>
  </si>
  <si>
    <t>profil přechodový nerezový samolepící 35mm</t>
  </si>
  <si>
    <t>-1493373595</t>
  </si>
  <si>
    <t>5,5*1,02 'Přepočtené koeficientem množství</t>
  </si>
  <si>
    <t>371201994</t>
  </si>
  <si>
    <t>998776122</t>
  </si>
  <si>
    <t>Přesun hmot tonážní pro podlahy povlakové ruční v objektech v přes 6 do 12 m</t>
  </si>
  <si>
    <t>-1263626129</t>
  </si>
  <si>
    <t>-1572505151</t>
  </si>
  <si>
    <t>781471810</t>
  </si>
  <si>
    <t>Demontáž obkladů z obkladaček keramických kladených do malty</t>
  </si>
  <si>
    <t>1557612282</t>
  </si>
  <si>
    <t>(1,0+2,6+1,0)*0,9</t>
  </si>
  <si>
    <t>781495115</t>
  </si>
  <si>
    <t>Spárování vnitřních obkladů silikonem</t>
  </si>
  <si>
    <t>131662606</t>
  </si>
  <si>
    <t>koupelna a WC, kolem vany, umyvadla a rohy stěn</t>
  </si>
  <si>
    <t>parapety oken</t>
  </si>
  <si>
    <t>60063313</t>
  </si>
  <si>
    <t>(0,8*2+1,3*2)*1,8-0,6*1,8</t>
  </si>
  <si>
    <t>(1,66*2+1,44*2)*2,1-0,6*1,97</t>
  </si>
  <si>
    <t>998781122</t>
  </si>
  <si>
    <t>Přesun hmot tonážní pro obklady keramické ruční v objektech v přes 6 do 12 m</t>
  </si>
  <si>
    <t>81361603</t>
  </si>
  <si>
    <t>-1819676883</t>
  </si>
  <si>
    <t>1689948658</t>
  </si>
  <si>
    <t>Dveře do pokoje - plocha dveří metodika URS s odpočtem 20% nátěru na 3/4 zasklení a přípočtem k šířce 5cm a výšce 2,5 cm, přípl.za výplně 1,05</t>
  </si>
  <si>
    <t>((1,4+0,05)*(2,1+0,025))*2*1,05</t>
  </si>
  <si>
    <t>práh vstupních dveří</t>
  </si>
  <si>
    <t>0,9*0,20</t>
  </si>
  <si>
    <t>Dvířka na WC do šachty</t>
  </si>
  <si>
    <t>0,50*1,0</t>
  </si>
  <si>
    <t>1573622294</t>
  </si>
  <si>
    <t>-190855915</t>
  </si>
  <si>
    <t>-1063755264</t>
  </si>
  <si>
    <t>-585279510</t>
  </si>
  <si>
    <t>-1239687335</t>
  </si>
  <si>
    <t>-1685782241</t>
  </si>
  <si>
    <t>-381650897</t>
  </si>
  <si>
    <t>394608950</t>
  </si>
  <si>
    <t>533657370</t>
  </si>
  <si>
    <t>(0,3*5*5)+(0,3*6*1)</t>
  </si>
  <si>
    <t>-1648459266</t>
  </si>
  <si>
    <t>290536668</t>
  </si>
  <si>
    <t>-1818817216</t>
  </si>
  <si>
    <t>-2055683618</t>
  </si>
  <si>
    <t>1329241965</t>
  </si>
  <si>
    <t>1520021068</t>
  </si>
  <si>
    <t>960929842</t>
  </si>
  <si>
    <t>-145423875</t>
  </si>
  <si>
    <t>595708101</t>
  </si>
  <si>
    <t>topení potrubí</t>
  </si>
  <si>
    <t>3,0+2+2</t>
  </si>
  <si>
    <t>2087325077</t>
  </si>
  <si>
    <t>-865748029</t>
  </si>
  <si>
    <t>743756405</t>
  </si>
  <si>
    <t>-322966845</t>
  </si>
  <si>
    <t>1670146216</t>
  </si>
  <si>
    <t>521798990</t>
  </si>
  <si>
    <t>1539844602</t>
  </si>
  <si>
    <t>345918627</t>
  </si>
  <si>
    <t>-677962619</t>
  </si>
  <si>
    <t>-1977794869</t>
  </si>
  <si>
    <t>-1888435468</t>
  </si>
  <si>
    <t>-877001720</t>
  </si>
  <si>
    <t>trhliny v omítkách</t>
  </si>
  <si>
    <t>1885036421</t>
  </si>
  <si>
    <t>1845625730</t>
  </si>
  <si>
    <t>34,93*1,05 'Přepočtené koeficientem množství</t>
  </si>
  <si>
    <t>-1833645433</t>
  </si>
  <si>
    <t>1780338231</t>
  </si>
  <si>
    <t>20*1,05 'Přepočtené koeficientem množství</t>
  </si>
  <si>
    <t>-745634880</t>
  </si>
  <si>
    <t>-11493922</t>
  </si>
  <si>
    <t>(3,86*2+1,8*2)*2,7-1,4*1,97-0,6*1,97*3-0,8*1,97*2</t>
  </si>
  <si>
    <t>(2,0*2+0,81*2)*2,7-0,6*1,97</t>
  </si>
  <si>
    <t>(3,44*2+2,6*2)*2,7-0,8*1,97-1,9*1,5</t>
  </si>
  <si>
    <t>(3,44*2+4,6*2)*2,7-1,4*1,97-1,5*2,0</t>
  </si>
  <si>
    <t>(1,66*2+1,44*2)*2,7-0,6*1,97</t>
  </si>
  <si>
    <t>(0,8*2+1,3*2)*2,7-0,6*1,97</t>
  </si>
  <si>
    <t>Obklad</t>
  </si>
  <si>
    <t>-18,318</t>
  </si>
  <si>
    <t>1615486097</t>
  </si>
  <si>
    <t>1,04+2,39</t>
  </si>
  <si>
    <t>787</t>
  </si>
  <si>
    <t>Dokončovací práce - zasklívání</t>
  </si>
  <si>
    <t>787600802</t>
  </si>
  <si>
    <t>Vysklívání oken a dveří plochy skla plochého přes 1 do 3 m2</t>
  </si>
  <si>
    <t>-1698470232</t>
  </si>
  <si>
    <t>dvoukřídlé dveře do pokoje</t>
  </si>
  <si>
    <t>1,4*2,1</t>
  </si>
  <si>
    <t>787614R01</t>
  </si>
  <si>
    <t>Zasklívání oken a dveří s podtmelením se sklem tl 3 mm</t>
  </si>
  <si>
    <t>-1934064742</t>
  </si>
  <si>
    <t>998787122</t>
  </si>
  <si>
    <t>Přesun hmot tonážní pro zasklívání ruční v objektech v přes 6 do 12 m</t>
  </si>
  <si>
    <t>521310124</t>
  </si>
  <si>
    <t>998787192</t>
  </si>
  <si>
    <t>Příplatek k přesunu hmot tonážnímu pro zasklívání za zvětšený přesun do 100 m</t>
  </si>
  <si>
    <t>1551560342</t>
  </si>
  <si>
    <t>-513836848</t>
  </si>
  <si>
    <t>1814914543</t>
  </si>
  <si>
    <t>revize elektroinstalace</t>
  </si>
  <si>
    <t>prověření kabelu na balkon</t>
  </si>
  <si>
    <t>24 - Oprava bytu č. 8, Bělohorská 1682/74</t>
  </si>
  <si>
    <t>346244354</t>
  </si>
  <si>
    <t>Obezdívka koupelnových van ploch rovných tl 100 mm z pórobetonových přesných tvárnic</t>
  </si>
  <si>
    <t>770843863</t>
  </si>
  <si>
    <t>podezdění vany</t>
  </si>
  <si>
    <t>(0,8*2+1,75)*0,60</t>
  </si>
  <si>
    <t>1708272293</t>
  </si>
  <si>
    <t>-280094466</t>
  </si>
  <si>
    <t>koupelna pod obklad</t>
  </si>
  <si>
    <t>1,75*0,60</t>
  </si>
  <si>
    <t>1242446040</t>
  </si>
  <si>
    <t>379560570</t>
  </si>
  <si>
    <t>-1537872252</t>
  </si>
  <si>
    <t>5,54</t>
  </si>
  <si>
    <t>1,62</t>
  </si>
  <si>
    <t>12,18</t>
  </si>
  <si>
    <t>19,77</t>
  </si>
  <si>
    <t>2,51</t>
  </si>
  <si>
    <t>1,29</t>
  </si>
  <si>
    <t>924461638</t>
  </si>
  <si>
    <t>-594354219</t>
  </si>
  <si>
    <t>-131974938</t>
  </si>
  <si>
    <t>734824400</t>
  </si>
  <si>
    <t>-220744250</t>
  </si>
  <si>
    <t>0,897*19 'Přepočtené koeficientem množství</t>
  </si>
  <si>
    <t>-661133194</t>
  </si>
  <si>
    <t>-891282412</t>
  </si>
  <si>
    <t>870113515</t>
  </si>
  <si>
    <t>-1886981358</t>
  </si>
  <si>
    <t>-678580720</t>
  </si>
  <si>
    <t>1426275385</t>
  </si>
  <si>
    <t>739709672</t>
  </si>
  <si>
    <t>721229111</t>
  </si>
  <si>
    <t>872963704</t>
  </si>
  <si>
    <t>6000041890</t>
  </si>
  <si>
    <t>Sifon pračkový podomítkový Alca APS3P nerez s přivzdušněním</t>
  </si>
  <si>
    <t>107320506</t>
  </si>
  <si>
    <t>-371192006</t>
  </si>
  <si>
    <t>17150517</t>
  </si>
  <si>
    <t>475780974</t>
  </si>
  <si>
    <t>-37133954</t>
  </si>
  <si>
    <t>-40370574</t>
  </si>
  <si>
    <t>-1735593322</t>
  </si>
  <si>
    <t>506415595</t>
  </si>
  <si>
    <t>dřez, umyvadlo, pračka</t>
  </si>
  <si>
    <t>-358034315</t>
  </si>
  <si>
    <t>-45544257</t>
  </si>
  <si>
    <t>-226803270</t>
  </si>
  <si>
    <t>-743112237</t>
  </si>
  <si>
    <t>1624769947</t>
  </si>
  <si>
    <t>1524012976</t>
  </si>
  <si>
    <t>-1081901198</t>
  </si>
  <si>
    <t>725119122</t>
  </si>
  <si>
    <t>Montáž klozetových mís kombi</t>
  </si>
  <si>
    <t>-224453057</t>
  </si>
  <si>
    <t>H8257260002413</t>
  </si>
  <si>
    <t>Wc kombi komplet stojící Jika Lyra Plus bílá zadní odpad H8257260002413</t>
  </si>
  <si>
    <t>-2142393532</t>
  </si>
  <si>
    <t>2039709084</t>
  </si>
  <si>
    <t>222936253</t>
  </si>
  <si>
    <t>1469292737</t>
  </si>
  <si>
    <t>-2078702403</t>
  </si>
  <si>
    <t>109620001041</t>
  </si>
  <si>
    <t>Umyvadlo Laufen Pro S 55x46,5 cm otvor pro baterii uprostřed H8109620001041</t>
  </si>
  <si>
    <t>176858</t>
  </si>
  <si>
    <t>1136602530</t>
  </si>
  <si>
    <t>725229103</t>
  </si>
  <si>
    <t>Montáž vany se zápachovou uzávěrkou akrylátových</t>
  </si>
  <si>
    <t>28653140</t>
  </si>
  <si>
    <t>XWP1670000</t>
  </si>
  <si>
    <t>Obdélníková vana Kolo Rekord 170x70 cm akrylát levá i pravá XWP1670000</t>
  </si>
  <si>
    <t>-965838787</t>
  </si>
  <si>
    <t>55166003</t>
  </si>
  <si>
    <t>souprava přepadová k vaně odpad DN 40/50 se zápachovou uzávěrkou 6/4"</t>
  </si>
  <si>
    <t>sada</t>
  </si>
  <si>
    <t>-1684635694</t>
  </si>
  <si>
    <t>-1470529367</t>
  </si>
  <si>
    <t>1448513498</t>
  </si>
  <si>
    <t>-1345281633</t>
  </si>
  <si>
    <t>748312114</t>
  </si>
  <si>
    <t>-479746665</t>
  </si>
  <si>
    <t>255776161</t>
  </si>
  <si>
    <t>umyvadlo+dřez</t>
  </si>
  <si>
    <t>-535892936</t>
  </si>
  <si>
    <t>-820871890</t>
  </si>
  <si>
    <t>1006863150</t>
  </si>
  <si>
    <t>1592244145</t>
  </si>
  <si>
    <t>725859101</t>
  </si>
  <si>
    <t>-195783240</t>
  </si>
  <si>
    <t>-806191792</t>
  </si>
  <si>
    <t>705227574</t>
  </si>
  <si>
    <t>-1488836115</t>
  </si>
  <si>
    <t>55162001</t>
  </si>
  <si>
    <t>uzávěrka zápachová umyvadlová s celokovovým kulatým designem DN 32</t>
  </si>
  <si>
    <t>1842728887</t>
  </si>
  <si>
    <t>-1751375916</t>
  </si>
  <si>
    <t>-1265697772</t>
  </si>
  <si>
    <t>-195504658</t>
  </si>
  <si>
    <t>988001774</t>
  </si>
  <si>
    <t>-125459930</t>
  </si>
  <si>
    <t>1551258312</t>
  </si>
  <si>
    <t>751882827</t>
  </si>
  <si>
    <t>-661269565</t>
  </si>
  <si>
    <t>-1185314934</t>
  </si>
  <si>
    <t>1522803944</t>
  </si>
  <si>
    <t>-2129456479</t>
  </si>
  <si>
    <t>0,35*17</t>
  </si>
  <si>
    <t>2,0*2*0,200</t>
  </si>
  <si>
    <t>-776450492</t>
  </si>
  <si>
    <t>-8403821</t>
  </si>
  <si>
    <t>2107998589</t>
  </si>
  <si>
    <t>1854833817</t>
  </si>
  <si>
    <t>275569489</t>
  </si>
  <si>
    <t>1943199936</t>
  </si>
  <si>
    <t>-1854909458</t>
  </si>
  <si>
    <t>14677082</t>
  </si>
  <si>
    <t>-146902261</t>
  </si>
  <si>
    <t>1279746234</t>
  </si>
  <si>
    <t>1846206317</t>
  </si>
  <si>
    <t>741374861</t>
  </si>
  <si>
    <t>Demontáž svítidla bytového se standardní paticí zavěšeného do 0,09 m2 se zachováním funkčnosti</t>
  </si>
  <si>
    <t>-587023982</t>
  </si>
  <si>
    <t>lustr pokoj</t>
  </si>
  <si>
    <t>-938906841</t>
  </si>
  <si>
    <t>74242R005</t>
  </si>
  <si>
    <t>Demontáž zásuvky, kabelu včetně odpojení - televizní na chodbě</t>
  </si>
  <si>
    <t>-1891385369</t>
  </si>
  <si>
    <t>Repase a seřízení vstupních dveří včetně nového nátěru</t>
  </si>
  <si>
    <t>983545594</t>
  </si>
  <si>
    <t>1821824620</t>
  </si>
  <si>
    <t>766491853</t>
  </si>
  <si>
    <t>Demontáž prahů dveří dvoukřídlových</t>
  </si>
  <si>
    <t>-1053751028</t>
  </si>
  <si>
    <t>76666R004</t>
  </si>
  <si>
    <t>Demontáž madla v koupelně</t>
  </si>
  <si>
    <t>-480926703</t>
  </si>
  <si>
    <t>542627545</t>
  </si>
  <si>
    <t>pokoj dvoukřídlé dveře</t>
  </si>
  <si>
    <t>76666R</t>
  </si>
  <si>
    <t>Oprava a otočení stran zavírání dřev.stěny na WC - zavírání dvířek do šachty</t>
  </si>
  <si>
    <t>1047459370</t>
  </si>
  <si>
    <t>-660966197</t>
  </si>
  <si>
    <t>766691915</t>
  </si>
  <si>
    <t>Vyvěšení nebo zavěšení dřevěných křídel dveří pl přes 2 m2</t>
  </si>
  <si>
    <t>2137311898</t>
  </si>
  <si>
    <t>-634213275</t>
  </si>
  <si>
    <t>2070213753</t>
  </si>
  <si>
    <t>-1945840842</t>
  </si>
  <si>
    <t>-971868144</t>
  </si>
  <si>
    <t>575256974</t>
  </si>
  <si>
    <t>766695233</t>
  </si>
  <si>
    <t>Montáž truhlářských prahů dveří dvoukřídlových š přes 10 cm</t>
  </si>
  <si>
    <t>-1992808932</t>
  </si>
  <si>
    <t>61187261</t>
  </si>
  <si>
    <t>práh dveřní dřevěný dubový tl 20mm dl 1470mm š 150mm</t>
  </si>
  <si>
    <t>-1971286102</t>
  </si>
  <si>
    <t>-887718608</t>
  </si>
  <si>
    <t>-22216210</t>
  </si>
  <si>
    <t>-361573822</t>
  </si>
  <si>
    <t>1,75*2+1,43*2-0,6</t>
  </si>
  <si>
    <t>0,9*2+1,43*2-0,6</t>
  </si>
  <si>
    <t>-1597893627</t>
  </si>
  <si>
    <t>-53667850</t>
  </si>
  <si>
    <t>5,92*2+3,37*2-1,4</t>
  </si>
  <si>
    <t>-690405709</t>
  </si>
  <si>
    <t>-575177008</t>
  </si>
  <si>
    <t>17,18*1,08 'Přepočtené koeficientem množství</t>
  </si>
  <si>
    <t>-2076084177</t>
  </si>
  <si>
    <t>1,0</t>
  </si>
  <si>
    <t>-400088481</t>
  </si>
  <si>
    <t>1,0*1,1 "Přepočtené koeficientem množství</t>
  </si>
  <si>
    <t>599589595</t>
  </si>
  <si>
    <t>-819033026</t>
  </si>
  <si>
    <t>2068061386</t>
  </si>
  <si>
    <t>225521118</t>
  </si>
  <si>
    <t>757701027</t>
  </si>
  <si>
    <t>642152148</t>
  </si>
  <si>
    <t>-1954773152</t>
  </si>
  <si>
    <t>780968606</t>
  </si>
  <si>
    <t>1028711553</t>
  </si>
  <si>
    <t>1320922618</t>
  </si>
  <si>
    <t>-23422897</t>
  </si>
  <si>
    <t>776201921R</t>
  </si>
  <si>
    <t>Základní čištění stávajících podlahovin vysátím a čištění chemickým prostředkem.</t>
  </si>
  <si>
    <t>108316711</t>
  </si>
  <si>
    <t>971934559</t>
  </si>
  <si>
    <t>3,82*2+1,91*2-1,4-0,6*3-0,8*2</t>
  </si>
  <si>
    <t>3,53*2+3,45*2-0,8</t>
  </si>
  <si>
    <t>0,81*2+2,0*2-0,6</t>
  </si>
  <si>
    <t>-920968680</t>
  </si>
  <si>
    <t>-676139224</t>
  </si>
  <si>
    <t>24,84*1,05 'Přepočtené koeficientem množství</t>
  </si>
  <si>
    <t>-150671153</t>
  </si>
  <si>
    <t>1767680371</t>
  </si>
  <si>
    <t>-1305100127</t>
  </si>
  <si>
    <t>-303006983</t>
  </si>
  <si>
    <t>540787587</t>
  </si>
  <si>
    <t>1,75</t>
  </si>
  <si>
    <t>213615362</t>
  </si>
  <si>
    <t>1,75*1,1 'Přepočtené koeficientem množství</t>
  </si>
  <si>
    <t>1041929750</t>
  </si>
  <si>
    <t>koupelna - čelo vany</t>
  </si>
  <si>
    <t>1,75*0,8</t>
  </si>
  <si>
    <t>1180003776</t>
  </si>
  <si>
    <t>1,4*1,15 'Přepočtené koeficientem množství</t>
  </si>
  <si>
    <t>1317201228</t>
  </si>
  <si>
    <t>-248296460</t>
  </si>
  <si>
    <t>502229234</t>
  </si>
  <si>
    <t>513512321</t>
  </si>
  <si>
    <t>2*1,05 'Přepočtené koeficientem množství</t>
  </si>
  <si>
    <t>781493611</t>
  </si>
  <si>
    <t>Montáž vanových plastových dvířek s rámem lepených</t>
  </si>
  <si>
    <t>1522931959</t>
  </si>
  <si>
    <t>56245721</t>
  </si>
  <si>
    <t>dvířka vanová bílá 300x300mm</t>
  </si>
  <si>
    <t>-220226979</t>
  </si>
  <si>
    <t>-1701475541</t>
  </si>
  <si>
    <t>1708864576</t>
  </si>
  <si>
    <t>(0,9*2+1,43*2)*1,8-0,6*1,8</t>
  </si>
  <si>
    <t>(1,75*2+1,43*2)*2,1-0,6*1,97</t>
  </si>
  <si>
    <t>(1,0+3,45+1,0)*0,9</t>
  </si>
  <si>
    <t>-1841596852</t>
  </si>
  <si>
    <t>-1807892822</t>
  </si>
  <si>
    <t>1025978615</t>
  </si>
  <si>
    <t>WC zadní stěna</t>
  </si>
  <si>
    <t>0,90*3,0</t>
  </si>
  <si>
    <t>1773276323</t>
  </si>
  <si>
    <t>-1117778222</t>
  </si>
  <si>
    <t>668464080</t>
  </si>
  <si>
    <t>1514553980</t>
  </si>
  <si>
    <t>práhy</t>
  </si>
  <si>
    <t>0,6*0,20*3</t>
  </si>
  <si>
    <t>0,8*0,20*1</t>
  </si>
  <si>
    <t>1,4*0,20*1</t>
  </si>
  <si>
    <t>-273337414</t>
  </si>
  <si>
    <t>-674965660</t>
  </si>
  <si>
    <t>178923954</t>
  </si>
  <si>
    <t>-2024381339</t>
  </si>
  <si>
    <t>1257945432</t>
  </si>
  <si>
    <t>770698737</t>
  </si>
  <si>
    <t>-890926743</t>
  </si>
  <si>
    <t>-1277559322</t>
  </si>
  <si>
    <t>-184348589</t>
  </si>
  <si>
    <t>-716508075</t>
  </si>
  <si>
    <t>-351670221</t>
  </si>
  <si>
    <t>84762081</t>
  </si>
  <si>
    <t>-153312943</t>
  </si>
  <si>
    <t>-166166090</t>
  </si>
  <si>
    <t>topení potrubí kuchyně</t>
  </si>
  <si>
    <t>3,0</t>
  </si>
  <si>
    <t>4,0</t>
  </si>
  <si>
    <t>-418545212</t>
  </si>
  <si>
    <t>-519646458</t>
  </si>
  <si>
    <t>413730033</t>
  </si>
  <si>
    <t>1896187700</t>
  </si>
  <si>
    <t>1161841769</t>
  </si>
  <si>
    <t>1529008465</t>
  </si>
  <si>
    <t>278165300</t>
  </si>
  <si>
    <t>968686885</t>
  </si>
  <si>
    <t>1633682993</t>
  </si>
  <si>
    <t>-672291250</t>
  </si>
  <si>
    <t>1610914463</t>
  </si>
  <si>
    <t>-248389283</t>
  </si>
  <si>
    <t>444610786</t>
  </si>
  <si>
    <t>775216932</t>
  </si>
  <si>
    <t>42,91*1,05 'Přepočtené koeficientem množství</t>
  </si>
  <si>
    <t>-1479085399</t>
  </si>
  <si>
    <t>2069007137</t>
  </si>
  <si>
    <t>-1947026051</t>
  </si>
  <si>
    <t>1678874710</t>
  </si>
  <si>
    <t>(3,82*2+1,91*2)*3,0-1,4*1,97-0,6*1,97*3-0,8*1,97*2</t>
  </si>
  <si>
    <t>(2,0*2+0,81*2)*3,0-0,6*1,97</t>
  </si>
  <si>
    <t>(3,53*2+3,45*2)*3,0-0,8*1,97-1,9*1,5</t>
  </si>
  <si>
    <t>(3,37*2+5,92*2)*3,0-1,4*1,97-1,9*1,5</t>
  </si>
  <si>
    <t>(1,75*2+1,43*2)*3,0-0,6*1,97</t>
  </si>
  <si>
    <t>(0,9*2+1,43*2)*3,0-0,6*1,97</t>
  </si>
  <si>
    <t>-24,387</t>
  </si>
  <si>
    <t>667131314</t>
  </si>
  <si>
    <t>1,29+2,51</t>
  </si>
  <si>
    <t>1924892285</t>
  </si>
  <si>
    <t>Demontáž květináče u kuchyně</t>
  </si>
  <si>
    <t>1377418998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</si>
</sst>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L2" sqref="AL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2"/>
      <c r="AL5" s="22"/>
      <c r="AM5" s="22"/>
      <c r="AN5" s="22"/>
      <c r="AO5" s="22"/>
      <c r="AP5" s="22"/>
      <c r="AQ5" s="22"/>
      <c r="AR5" s="20"/>
      <c r="BE5" s="27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2"/>
      <c r="AL6" s="22"/>
      <c r="AM6" s="22"/>
      <c r="AN6" s="22"/>
      <c r="AO6" s="22"/>
      <c r="AP6" s="22"/>
      <c r="AQ6" s="22"/>
      <c r="AR6" s="20"/>
      <c r="BE6" s="27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7">
        <v>45453</v>
      </c>
      <c r="AO8" s="22"/>
      <c r="AP8" s="22"/>
      <c r="AQ8" s="22"/>
      <c r="AR8" s="20"/>
      <c r="BE8" s="27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8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7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7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8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78"/>
      <c r="BS13" s="17" t="s">
        <v>6</v>
      </c>
    </row>
    <row r="14" spans="1:74" ht="12.75">
      <c r="B14" s="21"/>
      <c r="C14" s="22"/>
      <c r="D14" s="22"/>
      <c r="E14" s="283" t="s">
        <v>27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7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8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7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78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8"/>
      <c r="BS18" s="17" t="s">
        <v>6</v>
      </c>
    </row>
    <row r="19" spans="1:71" s="1" customFormat="1" ht="12" customHeight="1">
      <c r="B19" s="21"/>
      <c r="C19" s="22"/>
      <c r="D19" s="29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7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78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8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8"/>
    </row>
    <row r="23" spans="1:71" s="1" customFormat="1" ht="16.5" customHeight="1">
      <c r="B23" s="21"/>
      <c r="C23" s="22"/>
      <c r="D23" s="22"/>
      <c r="E23" s="285" t="s">
        <v>1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2"/>
      <c r="AP23" s="22"/>
      <c r="AQ23" s="22"/>
      <c r="AR23" s="20"/>
      <c r="BE23" s="27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8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6">
        <f>ROUND(AG94,2)</f>
        <v>0</v>
      </c>
      <c r="AL26" s="287"/>
      <c r="AM26" s="287"/>
      <c r="AN26" s="287"/>
      <c r="AO26" s="287"/>
      <c r="AP26" s="36"/>
      <c r="AQ26" s="36"/>
      <c r="AR26" s="39"/>
      <c r="BE26" s="27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8" t="s">
        <v>33</v>
      </c>
      <c r="M28" s="288"/>
      <c r="N28" s="288"/>
      <c r="O28" s="288"/>
      <c r="P28" s="288"/>
      <c r="Q28" s="36"/>
      <c r="R28" s="36"/>
      <c r="S28" s="36"/>
      <c r="T28" s="36"/>
      <c r="U28" s="36"/>
      <c r="V28" s="36"/>
      <c r="W28" s="288" t="s">
        <v>34</v>
      </c>
      <c r="X28" s="288"/>
      <c r="Y28" s="288"/>
      <c r="Z28" s="288"/>
      <c r="AA28" s="288"/>
      <c r="AB28" s="288"/>
      <c r="AC28" s="288"/>
      <c r="AD28" s="288"/>
      <c r="AE28" s="288"/>
      <c r="AF28" s="36"/>
      <c r="AG28" s="36"/>
      <c r="AH28" s="36"/>
      <c r="AI28" s="36"/>
      <c r="AJ28" s="36"/>
      <c r="AK28" s="288" t="s">
        <v>35</v>
      </c>
      <c r="AL28" s="288"/>
      <c r="AM28" s="288"/>
      <c r="AN28" s="288"/>
      <c r="AO28" s="288"/>
      <c r="AP28" s="36"/>
      <c r="AQ28" s="36"/>
      <c r="AR28" s="39"/>
      <c r="BE28" s="278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91">
        <v>0.21</v>
      </c>
      <c r="M29" s="290"/>
      <c r="N29" s="290"/>
      <c r="O29" s="290"/>
      <c r="P29" s="290"/>
      <c r="Q29" s="41"/>
      <c r="R29" s="41"/>
      <c r="S29" s="41"/>
      <c r="T29" s="41"/>
      <c r="U29" s="41"/>
      <c r="V29" s="41"/>
      <c r="W29" s="289">
        <f>ROUND(AZ94, 2)</f>
        <v>0</v>
      </c>
      <c r="X29" s="290"/>
      <c r="Y29" s="290"/>
      <c r="Z29" s="290"/>
      <c r="AA29" s="290"/>
      <c r="AB29" s="290"/>
      <c r="AC29" s="290"/>
      <c r="AD29" s="290"/>
      <c r="AE29" s="290"/>
      <c r="AF29" s="41"/>
      <c r="AG29" s="41"/>
      <c r="AH29" s="41"/>
      <c r="AI29" s="41"/>
      <c r="AJ29" s="41"/>
      <c r="AK29" s="289">
        <f>ROUND(AV94, 2)</f>
        <v>0</v>
      </c>
      <c r="AL29" s="290"/>
      <c r="AM29" s="290"/>
      <c r="AN29" s="290"/>
      <c r="AO29" s="290"/>
      <c r="AP29" s="41"/>
      <c r="AQ29" s="41"/>
      <c r="AR29" s="42"/>
      <c r="BE29" s="279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91">
        <v>0.12</v>
      </c>
      <c r="M30" s="290"/>
      <c r="N30" s="290"/>
      <c r="O30" s="290"/>
      <c r="P30" s="290"/>
      <c r="Q30" s="41"/>
      <c r="R30" s="41"/>
      <c r="S30" s="41"/>
      <c r="T30" s="41"/>
      <c r="U30" s="41"/>
      <c r="V30" s="41"/>
      <c r="W30" s="289">
        <f>ROUND(BA94, 2)</f>
        <v>0</v>
      </c>
      <c r="X30" s="290"/>
      <c r="Y30" s="290"/>
      <c r="Z30" s="290"/>
      <c r="AA30" s="290"/>
      <c r="AB30" s="290"/>
      <c r="AC30" s="290"/>
      <c r="AD30" s="290"/>
      <c r="AE30" s="290"/>
      <c r="AF30" s="41"/>
      <c r="AG30" s="41"/>
      <c r="AH30" s="41"/>
      <c r="AI30" s="41"/>
      <c r="AJ30" s="41"/>
      <c r="AK30" s="289">
        <f>ROUND(AW94, 2)</f>
        <v>0</v>
      </c>
      <c r="AL30" s="290"/>
      <c r="AM30" s="290"/>
      <c r="AN30" s="290"/>
      <c r="AO30" s="290"/>
      <c r="AP30" s="41"/>
      <c r="AQ30" s="41"/>
      <c r="AR30" s="42"/>
      <c r="BE30" s="279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91">
        <v>0.21</v>
      </c>
      <c r="M31" s="290"/>
      <c r="N31" s="290"/>
      <c r="O31" s="290"/>
      <c r="P31" s="290"/>
      <c r="Q31" s="41"/>
      <c r="R31" s="41"/>
      <c r="S31" s="41"/>
      <c r="T31" s="41"/>
      <c r="U31" s="41"/>
      <c r="V31" s="41"/>
      <c r="W31" s="289">
        <f>ROUND(BB94, 2)</f>
        <v>0</v>
      </c>
      <c r="X31" s="290"/>
      <c r="Y31" s="290"/>
      <c r="Z31" s="290"/>
      <c r="AA31" s="290"/>
      <c r="AB31" s="290"/>
      <c r="AC31" s="290"/>
      <c r="AD31" s="290"/>
      <c r="AE31" s="290"/>
      <c r="AF31" s="41"/>
      <c r="AG31" s="41"/>
      <c r="AH31" s="41"/>
      <c r="AI31" s="41"/>
      <c r="AJ31" s="41"/>
      <c r="AK31" s="289">
        <v>0</v>
      </c>
      <c r="AL31" s="290"/>
      <c r="AM31" s="290"/>
      <c r="AN31" s="290"/>
      <c r="AO31" s="290"/>
      <c r="AP31" s="41"/>
      <c r="AQ31" s="41"/>
      <c r="AR31" s="42"/>
      <c r="BE31" s="279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91">
        <v>0.12</v>
      </c>
      <c r="M32" s="290"/>
      <c r="N32" s="290"/>
      <c r="O32" s="290"/>
      <c r="P32" s="290"/>
      <c r="Q32" s="41"/>
      <c r="R32" s="41"/>
      <c r="S32" s="41"/>
      <c r="T32" s="41"/>
      <c r="U32" s="41"/>
      <c r="V32" s="41"/>
      <c r="W32" s="289">
        <f>ROUND(BC94,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1"/>
      <c r="AG32" s="41"/>
      <c r="AH32" s="41"/>
      <c r="AI32" s="41"/>
      <c r="AJ32" s="41"/>
      <c r="AK32" s="289">
        <v>0</v>
      </c>
      <c r="AL32" s="290"/>
      <c r="AM32" s="290"/>
      <c r="AN32" s="290"/>
      <c r="AO32" s="290"/>
      <c r="AP32" s="41"/>
      <c r="AQ32" s="41"/>
      <c r="AR32" s="42"/>
      <c r="BE32" s="279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91">
        <v>0</v>
      </c>
      <c r="M33" s="290"/>
      <c r="N33" s="290"/>
      <c r="O33" s="290"/>
      <c r="P33" s="290"/>
      <c r="Q33" s="41"/>
      <c r="R33" s="41"/>
      <c r="S33" s="41"/>
      <c r="T33" s="41"/>
      <c r="U33" s="41"/>
      <c r="V33" s="41"/>
      <c r="W33" s="289">
        <f>ROUND(BD94, 2)</f>
        <v>0</v>
      </c>
      <c r="X33" s="290"/>
      <c r="Y33" s="290"/>
      <c r="Z33" s="290"/>
      <c r="AA33" s="290"/>
      <c r="AB33" s="290"/>
      <c r="AC33" s="290"/>
      <c r="AD33" s="290"/>
      <c r="AE33" s="290"/>
      <c r="AF33" s="41"/>
      <c r="AG33" s="41"/>
      <c r="AH33" s="41"/>
      <c r="AI33" s="41"/>
      <c r="AJ33" s="41"/>
      <c r="AK33" s="289">
        <v>0</v>
      </c>
      <c r="AL33" s="290"/>
      <c r="AM33" s="290"/>
      <c r="AN33" s="290"/>
      <c r="AO33" s="290"/>
      <c r="AP33" s="41"/>
      <c r="AQ33" s="41"/>
      <c r="AR33" s="42"/>
      <c r="BE33" s="27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8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95" t="s">
        <v>44</v>
      </c>
      <c r="Y35" s="293"/>
      <c r="Z35" s="293"/>
      <c r="AA35" s="293"/>
      <c r="AB35" s="293"/>
      <c r="AC35" s="45"/>
      <c r="AD35" s="45"/>
      <c r="AE35" s="45"/>
      <c r="AF35" s="45"/>
      <c r="AG35" s="45"/>
      <c r="AH35" s="45"/>
      <c r="AI35" s="45"/>
      <c r="AJ35" s="45"/>
      <c r="AK35" s="292">
        <f>SUM(AK26:AK33)</f>
        <v>0</v>
      </c>
      <c r="AL35" s="293"/>
      <c r="AM35" s="293"/>
      <c r="AN35" s="293"/>
      <c r="AO35" s="29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2024-01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6" t="str">
        <f>K6</f>
        <v>Oprava bytů MČ Praha 6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58">
        <f>IF(AN8= "","",AN8)</f>
        <v>45453</v>
      </c>
      <c r="AN87" s="25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59" t="str">
        <f>IF(E17="","",E17)</f>
        <v xml:space="preserve"> </v>
      </c>
      <c r="AN89" s="260"/>
      <c r="AO89" s="260"/>
      <c r="AP89" s="260"/>
      <c r="AQ89" s="36"/>
      <c r="AR89" s="39"/>
      <c r="AS89" s="261" t="s">
        <v>52</v>
      </c>
      <c r="AT89" s="26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29</v>
      </c>
      <c r="AJ90" s="36"/>
      <c r="AK90" s="36"/>
      <c r="AL90" s="36"/>
      <c r="AM90" s="259" t="str">
        <f>IF(E20="","",E20)</f>
        <v xml:space="preserve"> </v>
      </c>
      <c r="AN90" s="260"/>
      <c r="AO90" s="260"/>
      <c r="AP90" s="260"/>
      <c r="AQ90" s="36"/>
      <c r="AR90" s="39"/>
      <c r="AS90" s="263"/>
      <c r="AT90" s="26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5"/>
      <c r="AT91" s="26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7" t="s">
        <v>53</v>
      </c>
      <c r="D92" s="268"/>
      <c r="E92" s="268"/>
      <c r="F92" s="268"/>
      <c r="G92" s="268"/>
      <c r="H92" s="73"/>
      <c r="I92" s="270" t="s">
        <v>54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9" t="s">
        <v>55</v>
      </c>
      <c r="AH92" s="268"/>
      <c r="AI92" s="268"/>
      <c r="AJ92" s="268"/>
      <c r="AK92" s="268"/>
      <c r="AL92" s="268"/>
      <c r="AM92" s="268"/>
      <c r="AN92" s="270" t="s">
        <v>56</v>
      </c>
      <c r="AO92" s="268"/>
      <c r="AP92" s="271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5">
        <f>ROUND(SUM(AG95:AG98),2)</f>
        <v>0</v>
      </c>
      <c r="AH94" s="275"/>
      <c r="AI94" s="275"/>
      <c r="AJ94" s="275"/>
      <c r="AK94" s="275"/>
      <c r="AL94" s="275"/>
      <c r="AM94" s="275"/>
      <c r="AN94" s="276">
        <f>SUM(AG94,AT94)</f>
        <v>0</v>
      </c>
      <c r="AO94" s="276"/>
      <c r="AP94" s="276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72" t="s">
        <v>77</v>
      </c>
      <c r="E95" s="272"/>
      <c r="F95" s="272"/>
      <c r="G95" s="272"/>
      <c r="H95" s="272"/>
      <c r="I95" s="96"/>
      <c r="J95" s="272" t="s">
        <v>78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3">
        <f>'20 - VRN'!J30</f>
        <v>0</v>
      </c>
      <c r="AH95" s="274"/>
      <c r="AI95" s="274"/>
      <c r="AJ95" s="274"/>
      <c r="AK95" s="274"/>
      <c r="AL95" s="274"/>
      <c r="AM95" s="274"/>
      <c r="AN95" s="273">
        <f>SUM(AG95,AT95)</f>
        <v>0</v>
      </c>
      <c r="AO95" s="274"/>
      <c r="AP95" s="274"/>
      <c r="AQ95" s="97" t="s">
        <v>79</v>
      </c>
      <c r="AR95" s="98"/>
      <c r="AS95" s="99">
        <v>0</v>
      </c>
      <c r="AT95" s="100">
        <f>ROUND(SUM(AV95:AW95),2)</f>
        <v>0</v>
      </c>
      <c r="AU95" s="101">
        <f>'20 - VRN'!P121</f>
        <v>0</v>
      </c>
      <c r="AV95" s="100">
        <f>'20 - VRN'!J33</f>
        <v>0</v>
      </c>
      <c r="AW95" s="100">
        <f>'20 - VRN'!J34</f>
        <v>0</v>
      </c>
      <c r="AX95" s="100">
        <f>'20 - VRN'!J35</f>
        <v>0</v>
      </c>
      <c r="AY95" s="100">
        <f>'20 - VRN'!J36</f>
        <v>0</v>
      </c>
      <c r="AZ95" s="100">
        <f>'20 - VRN'!F33</f>
        <v>0</v>
      </c>
      <c r="BA95" s="100">
        <f>'20 - VRN'!F34</f>
        <v>0</v>
      </c>
      <c r="BB95" s="100">
        <f>'20 - VRN'!F35</f>
        <v>0</v>
      </c>
      <c r="BC95" s="100">
        <f>'20 - VRN'!F36</f>
        <v>0</v>
      </c>
      <c r="BD95" s="102">
        <f>'20 - VRN'!F37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80</v>
      </c>
    </row>
    <row r="96" spans="1:91" s="7" customFormat="1" ht="16.5" customHeight="1">
      <c r="A96" s="93" t="s">
        <v>76</v>
      </c>
      <c r="B96" s="94"/>
      <c r="C96" s="95"/>
      <c r="D96" s="272" t="s">
        <v>82</v>
      </c>
      <c r="E96" s="272"/>
      <c r="F96" s="272"/>
      <c r="G96" s="272"/>
      <c r="H96" s="272"/>
      <c r="I96" s="96"/>
      <c r="J96" s="272" t="s">
        <v>83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273">
        <f>'22 - Oprava bytu č. 6, Bě...'!J30</f>
        <v>0</v>
      </c>
      <c r="AH96" s="274"/>
      <c r="AI96" s="274"/>
      <c r="AJ96" s="274"/>
      <c r="AK96" s="274"/>
      <c r="AL96" s="274"/>
      <c r="AM96" s="274"/>
      <c r="AN96" s="273">
        <f>SUM(AG96,AT96)</f>
        <v>0</v>
      </c>
      <c r="AO96" s="274"/>
      <c r="AP96" s="274"/>
      <c r="AQ96" s="97" t="s">
        <v>79</v>
      </c>
      <c r="AR96" s="98"/>
      <c r="AS96" s="99">
        <v>0</v>
      </c>
      <c r="AT96" s="100">
        <f>ROUND(SUM(AV96:AW96),2)</f>
        <v>0</v>
      </c>
      <c r="AU96" s="101">
        <f>'22 - Oprava bytu č. 6, Bě...'!P146</f>
        <v>0</v>
      </c>
      <c r="AV96" s="100">
        <f>'22 - Oprava bytu č. 6, Bě...'!J33</f>
        <v>0</v>
      </c>
      <c r="AW96" s="100">
        <f>'22 - Oprava bytu č. 6, Bě...'!J34</f>
        <v>0</v>
      </c>
      <c r="AX96" s="100">
        <f>'22 - Oprava bytu č. 6, Bě...'!J35</f>
        <v>0</v>
      </c>
      <c r="AY96" s="100">
        <f>'22 - Oprava bytu č. 6, Bě...'!J36</f>
        <v>0</v>
      </c>
      <c r="AZ96" s="100">
        <f>'22 - Oprava bytu č. 6, Bě...'!F33</f>
        <v>0</v>
      </c>
      <c r="BA96" s="100">
        <f>'22 - Oprava bytu č. 6, Bě...'!F34</f>
        <v>0</v>
      </c>
      <c r="BB96" s="100">
        <f>'22 - Oprava bytu č. 6, Bě...'!F35</f>
        <v>0</v>
      </c>
      <c r="BC96" s="100">
        <f>'22 - Oprava bytu č. 6, Bě...'!F36</f>
        <v>0</v>
      </c>
      <c r="BD96" s="102">
        <f>'22 - Oprava bytu č. 6, Bě...'!F37</f>
        <v>0</v>
      </c>
      <c r="BT96" s="103" t="s">
        <v>80</v>
      </c>
      <c r="BV96" s="103" t="s">
        <v>74</v>
      </c>
      <c r="BW96" s="103" t="s">
        <v>84</v>
      </c>
      <c r="BX96" s="103" t="s">
        <v>5</v>
      </c>
      <c r="CL96" s="103" t="s">
        <v>1</v>
      </c>
      <c r="CM96" s="103" t="s">
        <v>80</v>
      </c>
    </row>
    <row r="97" spans="1:91" s="7" customFormat="1" ht="16.5" customHeight="1">
      <c r="A97" s="93" t="s">
        <v>76</v>
      </c>
      <c r="B97" s="94"/>
      <c r="C97" s="95"/>
      <c r="D97" s="272" t="s">
        <v>85</v>
      </c>
      <c r="E97" s="272"/>
      <c r="F97" s="272"/>
      <c r="G97" s="272"/>
      <c r="H97" s="272"/>
      <c r="I97" s="96"/>
      <c r="J97" s="272" t="s">
        <v>86</v>
      </c>
      <c r="K97" s="272"/>
      <c r="L97" s="272"/>
      <c r="M97" s="272"/>
      <c r="N97" s="272"/>
      <c r="O97" s="272"/>
      <c r="P97" s="272"/>
      <c r="Q97" s="272"/>
      <c r="R97" s="272"/>
      <c r="S97" s="272"/>
      <c r="T97" s="272"/>
      <c r="U97" s="272"/>
      <c r="V97" s="272"/>
      <c r="W97" s="272"/>
      <c r="X97" s="272"/>
      <c r="Y97" s="272"/>
      <c r="Z97" s="272"/>
      <c r="AA97" s="272"/>
      <c r="AB97" s="272"/>
      <c r="AC97" s="272"/>
      <c r="AD97" s="272"/>
      <c r="AE97" s="272"/>
      <c r="AF97" s="272"/>
      <c r="AG97" s="273">
        <f>'23 - Oprava bytu č. 4, Bě...'!J30</f>
        <v>0</v>
      </c>
      <c r="AH97" s="274"/>
      <c r="AI97" s="274"/>
      <c r="AJ97" s="274"/>
      <c r="AK97" s="274"/>
      <c r="AL97" s="274"/>
      <c r="AM97" s="274"/>
      <c r="AN97" s="273">
        <f>SUM(AG97,AT97)</f>
        <v>0</v>
      </c>
      <c r="AO97" s="274"/>
      <c r="AP97" s="274"/>
      <c r="AQ97" s="97" t="s">
        <v>79</v>
      </c>
      <c r="AR97" s="98"/>
      <c r="AS97" s="99">
        <v>0</v>
      </c>
      <c r="AT97" s="100">
        <f>ROUND(SUM(AV97:AW97),2)</f>
        <v>0</v>
      </c>
      <c r="AU97" s="101">
        <f>'23 - Oprava bytu č. 4, Bě...'!P138</f>
        <v>0</v>
      </c>
      <c r="AV97" s="100">
        <f>'23 - Oprava bytu č. 4, Bě...'!J33</f>
        <v>0</v>
      </c>
      <c r="AW97" s="100">
        <f>'23 - Oprava bytu č. 4, Bě...'!J34</f>
        <v>0</v>
      </c>
      <c r="AX97" s="100">
        <f>'23 - Oprava bytu č. 4, Bě...'!J35</f>
        <v>0</v>
      </c>
      <c r="AY97" s="100">
        <f>'23 - Oprava bytu č. 4, Bě...'!J36</f>
        <v>0</v>
      </c>
      <c r="AZ97" s="100">
        <f>'23 - Oprava bytu č. 4, Bě...'!F33</f>
        <v>0</v>
      </c>
      <c r="BA97" s="100">
        <f>'23 - Oprava bytu č. 4, Bě...'!F34</f>
        <v>0</v>
      </c>
      <c r="BB97" s="100">
        <f>'23 - Oprava bytu č. 4, Bě...'!F35</f>
        <v>0</v>
      </c>
      <c r="BC97" s="100">
        <f>'23 - Oprava bytu č. 4, Bě...'!F36</f>
        <v>0</v>
      </c>
      <c r="BD97" s="102">
        <f>'23 - Oprava bytu č. 4, Bě...'!F37</f>
        <v>0</v>
      </c>
      <c r="BT97" s="103" t="s">
        <v>80</v>
      </c>
      <c r="BV97" s="103" t="s">
        <v>74</v>
      </c>
      <c r="BW97" s="103" t="s">
        <v>87</v>
      </c>
      <c r="BX97" s="103" t="s">
        <v>5</v>
      </c>
      <c r="CL97" s="103" t="s">
        <v>1</v>
      </c>
      <c r="CM97" s="103" t="s">
        <v>80</v>
      </c>
    </row>
    <row r="98" spans="1:91" s="7" customFormat="1" ht="16.5" customHeight="1">
      <c r="A98" s="93" t="s">
        <v>76</v>
      </c>
      <c r="B98" s="94"/>
      <c r="C98" s="95"/>
      <c r="D98" s="272" t="s">
        <v>88</v>
      </c>
      <c r="E98" s="272"/>
      <c r="F98" s="272"/>
      <c r="G98" s="272"/>
      <c r="H98" s="272"/>
      <c r="I98" s="96"/>
      <c r="J98" s="272" t="s">
        <v>89</v>
      </c>
      <c r="K98" s="272"/>
      <c r="L98" s="272"/>
      <c r="M98" s="272"/>
      <c r="N98" s="272"/>
      <c r="O98" s="272"/>
      <c r="P98" s="272"/>
      <c r="Q98" s="272"/>
      <c r="R98" s="272"/>
      <c r="S98" s="272"/>
      <c r="T98" s="272"/>
      <c r="U98" s="272"/>
      <c r="V98" s="272"/>
      <c r="W98" s="272"/>
      <c r="X98" s="272"/>
      <c r="Y98" s="272"/>
      <c r="Z98" s="272"/>
      <c r="AA98" s="272"/>
      <c r="AB98" s="272"/>
      <c r="AC98" s="272"/>
      <c r="AD98" s="272"/>
      <c r="AE98" s="272"/>
      <c r="AF98" s="272"/>
      <c r="AG98" s="273">
        <f>'24 - Oprava bytu č. 8, Bě...'!J30</f>
        <v>0</v>
      </c>
      <c r="AH98" s="274"/>
      <c r="AI98" s="274"/>
      <c r="AJ98" s="274"/>
      <c r="AK98" s="274"/>
      <c r="AL98" s="274"/>
      <c r="AM98" s="274"/>
      <c r="AN98" s="273">
        <f>SUM(AG98,AT98)</f>
        <v>0</v>
      </c>
      <c r="AO98" s="274"/>
      <c r="AP98" s="274"/>
      <c r="AQ98" s="97" t="s">
        <v>79</v>
      </c>
      <c r="AR98" s="98"/>
      <c r="AS98" s="104">
        <v>0</v>
      </c>
      <c r="AT98" s="105">
        <f>ROUND(SUM(AV98:AW98),2)</f>
        <v>0</v>
      </c>
      <c r="AU98" s="106">
        <f>'24 - Oprava bytu č. 8, Bě...'!P137</f>
        <v>0</v>
      </c>
      <c r="AV98" s="105">
        <f>'24 - Oprava bytu č. 8, Bě...'!J33</f>
        <v>0</v>
      </c>
      <c r="AW98" s="105">
        <f>'24 - Oprava bytu č. 8, Bě...'!J34</f>
        <v>0</v>
      </c>
      <c r="AX98" s="105">
        <f>'24 - Oprava bytu č. 8, Bě...'!J35</f>
        <v>0</v>
      </c>
      <c r="AY98" s="105">
        <f>'24 - Oprava bytu č. 8, Bě...'!J36</f>
        <v>0</v>
      </c>
      <c r="AZ98" s="105">
        <f>'24 - Oprava bytu č. 8, Bě...'!F33</f>
        <v>0</v>
      </c>
      <c r="BA98" s="105">
        <f>'24 - Oprava bytu č. 8, Bě...'!F34</f>
        <v>0</v>
      </c>
      <c r="BB98" s="105">
        <f>'24 - Oprava bytu č. 8, Bě...'!F35</f>
        <v>0</v>
      </c>
      <c r="BC98" s="105">
        <f>'24 - Oprava bytu č. 8, Bě...'!F36</f>
        <v>0</v>
      </c>
      <c r="BD98" s="107">
        <f>'24 - Oprava bytu č. 8, Bě...'!F37</f>
        <v>0</v>
      </c>
      <c r="BT98" s="103" t="s">
        <v>80</v>
      </c>
      <c r="BV98" s="103" t="s">
        <v>74</v>
      </c>
      <c r="BW98" s="103" t="s">
        <v>90</v>
      </c>
      <c r="BX98" s="103" t="s">
        <v>5</v>
      </c>
      <c r="CL98" s="103" t="s">
        <v>1</v>
      </c>
      <c r="CM98" s="103" t="s">
        <v>80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ypJalUhI++ME+Zsi7vRiWf0/PHlhrKbh9nrEBP+fBJolX+tNYyvzYVyVO7v+5D7Wx5toXQgC6bT10boFc7WN3Q==" saltValue="GRUlwBLEPr9RbHVmz9tBv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20 - VRN'!C2" display="/"/>
    <hyperlink ref="A96" location="'22 - Oprava bytu č. 6, Bě...'!C2" display="/"/>
    <hyperlink ref="A97" location="'23 - Oprava bytu č. 4, Bě...'!C2" display="/"/>
    <hyperlink ref="A98" location="'24 - Oprava bytu č. 8, Bě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80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Oprava bytů MČ Praha 6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93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45453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29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ROUND((SUM(BE121:BE141)),  2)</f>
        <v>0</v>
      </c>
      <c r="G33" s="34"/>
      <c r="H33" s="34"/>
      <c r="I33" s="124">
        <v>0.21</v>
      </c>
      <c r="J33" s="123">
        <f>ROUND(((SUM(BE121:BE141))*I33),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ROUND((SUM(BF121:BF141)),  2)</f>
        <v>0</v>
      </c>
      <c r="G34" s="34"/>
      <c r="H34" s="34"/>
      <c r="I34" s="124">
        <v>0.12</v>
      </c>
      <c r="J34" s="123">
        <f>ROUND(((SUM(BF121:BF141))*I34),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ROUND((SUM(BG121:BG141)),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ROUND((SUM(BH121:BH141)),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ROUND((SUM(BI121:BI141)),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Oprava bytů MČ Praha 6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20 - VRN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45453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29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1:31" s="9" customFormat="1" ht="24.95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100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9" customFormat="1" ht="24.95" customHeight="1">
      <c r="B99" s="147"/>
      <c r="C99" s="148"/>
      <c r="D99" s="149" t="s">
        <v>101</v>
      </c>
      <c r="E99" s="150"/>
      <c r="F99" s="150"/>
      <c r="G99" s="150"/>
      <c r="H99" s="150"/>
      <c r="I99" s="150"/>
      <c r="J99" s="151">
        <f>J137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102</v>
      </c>
      <c r="E100" s="156"/>
      <c r="F100" s="156"/>
      <c r="G100" s="156"/>
      <c r="H100" s="156"/>
      <c r="I100" s="156"/>
      <c r="J100" s="157">
        <f>J138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103</v>
      </c>
      <c r="E101" s="156"/>
      <c r="F101" s="156"/>
      <c r="G101" s="156"/>
      <c r="H101" s="156"/>
      <c r="I101" s="156"/>
      <c r="J101" s="157">
        <f>J140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104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4" t="str">
        <f>E7</f>
        <v>Oprava bytů MČ Praha 6</v>
      </c>
      <c r="F111" s="305"/>
      <c r="G111" s="305"/>
      <c r="H111" s="30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6" t="str">
        <f>E9</f>
        <v>20 - VRN</v>
      </c>
      <c r="F113" s="306"/>
      <c r="G113" s="306"/>
      <c r="H113" s="30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29" t="s">
        <v>22</v>
      </c>
      <c r="J115" s="66">
        <f>IF(J12="","",J12)</f>
        <v>45453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 xml:space="preserve"> </v>
      </c>
      <c r="G117" s="36"/>
      <c r="H117" s="36"/>
      <c r="I117" s="29" t="s">
        <v>28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26</v>
      </c>
      <c r="D118" s="36"/>
      <c r="E118" s="36"/>
      <c r="F118" s="27" t="str">
        <f>IF(E18="","",E18)</f>
        <v>Vyplň údaj</v>
      </c>
      <c r="G118" s="36"/>
      <c r="H118" s="36"/>
      <c r="I118" s="29" t="s">
        <v>29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105</v>
      </c>
      <c r="D120" s="162" t="s">
        <v>57</v>
      </c>
      <c r="E120" s="162" t="s">
        <v>53</v>
      </c>
      <c r="F120" s="162" t="s">
        <v>54</v>
      </c>
      <c r="G120" s="162" t="s">
        <v>106</v>
      </c>
      <c r="H120" s="162" t="s">
        <v>107</v>
      </c>
      <c r="I120" s="162" t="s">
        <v>108</v>
      </c>
      <c r="J120" s="163" t="s">
        <v>96</v>
      </c>
      <c r="K120" s="164" t="s">
        <v>109</v>
      </c>
      <c r="L120" s="165"/>
      <c r="M120" s="75" t="s">
        <v>1</v>
      </c>
      <c r="N120" s="76" t="s">
        <v>36</v>
      </c>
      <c r="O120" s="76" t="s">
        <v>110</v>
      </c>
      <c r="P120" s="76" t="s">
        <v>111</v>
      </c>
      <c r="Q120" s="76" t="s">
        <v>112</v>
      </c>
      <c r="R120" s="76" t="s">
        <v>113</v>
      </c>
      <c r="S120" s="76" t="s">
        <v>114</v>
      </c>
      <c r="T120" s="77" t="s">
        <v>115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116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P122+P137</f>
        <v>0</v>
      </c>
      <c r="Q121" s="79"/>
      <c r="R121" s="168">
        <f>R122+R137</f>
        <v>6.8967999999999998E-3</v>
      </c>
      <c r="S121" s="79"/>
      <c r="T121" s="169">
        <f>T122+T137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71</v>
      </c>
      <c r="AU121" s="17" t="s">
        <v>98</v>
      </c>
      <c r="BK121" s="170">
        <f>BK122+BK137</f>
        <v>0</v>
      </c>
    </row>
    <row r="122" spans="1:65" s="12" customFormat="1" ht="25.9" customHeight="1">
      <c r="B122" s="171"/>
      <c r="C122" s="172"/>
      <c r="D122" s="173" t="s">
        <v>71</v>
      </c>
      <c r="E122" s="174" t="s">
        <v>117</v>
      </c>
      <c r="F122" s="174" t="s">
        <v>118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6.8967999999999998E-3</v>
      </c>
      <c r="S122" s="179"/>
      <c r="T122" s="181">
        <f>T123</f>
        <v>0</v>
      </c>
      <c r="AR122" s="182" t="s">
        <v>80</v>
      </c>
      <c r="AT122" s="183" t="s">
        <v>71</v>
      </c>
      <c r="AU122" s="183" t="s">
        <v>72</v>
      </c>
      <c r="AY122" s="182" t="s">
        <v>119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71</v>
      </c>
      <c r="E123" s="185" t="s">
        <v>120</v>
      </c>
      <c r="F123" s="185" t="s">
        <v>121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SUM(P124:P136)</f>
        <v>0</v>
      </c>
      <c r="Q123" s="179"/>
      <c r="R123" s="180">
        <f>SUM(R124:R136)</f>
        <v>6.8967999999999998E-3</v>
      </c>
      <c r="S123" s="179"/>
      <c r="T123" s="181">
        <f>SUM(T124:T136)</f>
        <v>0</v>
      </c>
      <c r="AR123" s="182" t="s">
        <v>80</v>
      </c>
      <c r="AT123" s="183" t="s">
        <v>71</v>
      </c>
      <c r="AU123" s="183" t="s">
        <v>80</v>
      </c>
      <c r="AY123" s="182" t="s">
        <v>119</v>
      </c>
      <c r="BK123" s="184">
        <f>SUM(BK124:BK136)</f>
        <v>0</v>
      </c>
    </row>
    <row r="124" spans="1:65" s="2" customFormat="1" ht="24.2" customHeight="1">
      <c r="A124" s="34"/>
      <c r="B124" s="35"/>
      <c r="C124" s="187" t="s">
        <v>80</v>
      </c>
      <c r="D124" s="187" t="s">
        <v>122</v>
      </c>
      <c r="E124" s="188" t="s">
        <v>123</v>
      </c>
      <c r="F124" s="189" t="s">
        <v>124</v>
      </c>
      <c r="G124" s="190" t="s">
        <v>125</v>
      </c>
      <c r="H124" s="191">
        <v>172.42</v>
      </c>
      <c r="I124" s="192"/>
      <c r="J124" s="193">
        <f>ROUND(I124*H124,2)</f>
        <v>0</v>
      </c>
      <c r="K124" s="194"/>
      <c r="L124" s="39"/>
      <c r="M124" s="195" t="s">
        <v>1</v>
      </c>
      <c r="N124" s="196" t="s">
        <v>38</v>
      </c>
      <c r="O124" s="71"/>
      <c r="P124" s="197">
        <f>O124*H124</f>
        <v>0</v>
      </c>
      <c r="Q124" s="197">
        <v>4.0000000000000003E-5</v>
      </c>
      <c r="R124" s="197">
        <f>Q124*H124</f>
        <v>6.8967999999999998E-3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126</v>
      </c>
      <c r="AT124" s="199" t="s">
        <v>122</v>
      </c>
      <c r="AU124" s="199" t="s">
        <v>127</v>
      </c>
      <c r="AY124" s="17" t="s">
        <v>119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127</v>
      </c>
      <c r="BK124" s="200">
        <f>ROUND(I124*H124,2)</f>
        <v>0</v>
      </c>
      <c r="BL124" s="17" t="s">
        <v>126</v>
      </c>
      <c r="BM124" s="199" t="s">
        <v>128</v>
      </c>
    </row>
    <row r="125" spans="1:65" s="13" customFormat="1" ht="11.25">
      <c r="B125" s="201"/>
      <c r="C125" s="202"/>
      <c r="D125" s="203" t="s">
        <v>129</v>
      </c>
      <c r="E125" s="204" t="s">
        <v>1</v>
      </c>
      <c r="F125" s="205" t="s">
        <v>130</v>
      </c>
      <c r="G125" s="202"/>
      <c r="H125" s="204" t="s">
        <v>1</v>
      </c>
      <c r="I125" s="206"/>
      <c r="J125" s="202"/>
      <c r="K125" s="202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129</v>
      </c>
      <c r="AU125" s="211" t="s">
        <v>127</v>
      </c>
      <c r="AV125" s="13" t="s">
        <v>80</v>
      </c>
      <c r="AW125" s="13" t="s">
        <v>30</v>
      </c>
      <c r="AX125" s="13" t="s">
        <v>72</v>
      </c>
      <c r="AY125" s="211" t="s">
        <v>119</v>
      </c>
    </row>
    <row r="126" spans="1:65" s="13" customFormat="1" ht="33.75">
      <c r="B126" s="201"/>
      <c r="C126" s="202"/>
      <c r="D126" s="203" t="s">
        <v>129</v>
      </c>
      <c r="E126" s="204" t="s">
        <v>1</v>
      </c>
      <c r="F126" s="205" t="s">
        <v>131</v>
      </c>
      <c r="G126" s="202"/>
      <c r="H126" s="204" t="s">
        <v>1</v>
      </c>
      <c r="I126" s="206"/>
      <c r="J126" s="202"/>
      <c r="K126" s="202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129</v>
      </c>
      <c r="AU126" s="211" t="s">
        <v>127</v>
      </c>
      <c r="AV126" s="13" t="s">
        <v>80</v>
      </c>
      <c r="AW126" s="13" t="s">
        <v>30</v>
      </c>
      <c r="AX126" s="13" t="s">
        <v>72</v>
      </c>
      <c r="AY126" s="211" t="s">
        <v>119</v>
      </c>
    </row>
    <row r="127" spans="1:65" s="13" customFormat="1" ht="11.25">
      <c r="B127" s="201"/>
      <c r="C127" s="202"/>
      <c r="D127" s="203" t="s">
        <v>129</v>
      </c>
      <c r="E127" s="204" t="s">
        <v>1</v>
      </c>
      <c r="F127" s="205" t="s">
        <v>132</v>
      </c>
      <c r="G127" s="202"/>
      <c r="H127" s="204" t="s">
        <v>1</v>
      </c>
      <c r="I127" s="206"/>
      <c r="J127" s="202"/>
      <c r="K127" s="202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129</v>
      </c>
      <c r="AU127" s="211" t="s">
        <v>127</v>
      </c>
      <c r="AV127" s="13" t="s">
        <v>80</v>
      </c>
      <c r="AW127" s="13" t="s">
        <v>30</v>
      </c>
      <c r="AX127" s="13" t="s">
        <v>72</v>
      </c>
      <c r="AY127" s="211" t="s">
        <v>119</v>
      </c>
    </row>
    <row r="128" spans="1:65" s="14" customFormat="1" ht="11.25">
      <c r="B128" s="212"/>
      <c r="C128" s="213"/>
      <c r="D128" s="203" t="s">
        <v>129</v>
      </c>
      <c r="E128" s="214" t="s">
        <v>1</v>
      </c>
      <c r="F128" s="215" t="s">
        <v>133</v>
      </c>
      <c r="G128" s="213"/>
      <c r="H128" s="216">
        <v>42.91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129</v>
      </c>
      <c r="AU128" s="222" t="s">
        <v>127</v>
      </c>
      <c r="AV128" s="14" t="s">
        <v>127</v>
      </c>
      <c r="AW128" s="14" t="s">
        <v>30</v>
      </c>
      <c r="AX128" s="14" t="s">
        <v>72</v>
      </c>
      <c r="AY128" s="222" t="s">
        <v>119</v>
      </c>
    </row>
    <row r="129" spans="1:65" s="13" customFormat="1" ht="11.25">
      <c r="B129" s="201"/>
      <c r="C129" s="202"/>
      <c r="D129" s="203" t="s">
        <v>129</v>
      </c>
      <c r="E129" s="204" t="s">
        <v>1</v>
      </c>
      <c r="F129" s="205" t="s">
        <v>134</v>
      </c>
      <c r="G129" s="202"/>
      <c r="H129" s="204" t="s">
        <v>1</v>
      </c>
      <c r="I129" s="206"/>
      <c r="J129" s="202"/>
      <c r="K129" s="202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129</v>
      </c>
      <c r="AU129" s="211" t="s">
        <v>127</v>
      </c>
      <c r="AV129" s="13" t="s">
        <v>80</v>
      </c>
      <c r="AW129" s="13" t="s">
        <v>30</v>
      </c>
      <c r="AX129" s="13" t="s">
        <v>72</v>
      </c>
      <c r="AY129" s="211" t="s">
        <v>119</v>
      </c>
    </row>
    <row r="130" spans="1:65" s="14" customFormat="1" ht="11.25">
      <c r="B130" s="212"/>
      <c r="C130" s="213"/>
      <c r="D130" s="203" t="s">
        <v>129</v>
      </c>
      <c r="E130" s="214" t="s">
        <v>1</v>
      </c>
      <c r="F130" s="215" t="s">
        <v>135</v>
      </c>
      <c r="G130" s="213"/>
      <c r="H130" s="216">
        <v>94.58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129</v>
      </c>
      <c r="AU130" s="222" t="s">
        <v>127</v>
      </c>
      <c r="AV130" s="14" t="s">
        <v>127</v>
      </c>
      <c r="AW130" s="14" t="s">
        <v>30</v>
      </c>
      <c r="AX130" s="14" t="s">
        <v>72</v>
      </c>
      <c r="AY130" s="222" t="s">
        <v>119</v>
      </c>
    </row>
    <row r="131" spans="1:65" s="13" customFormat="1" ht="11.25">
      <c r="B131" s="201"/>
      <c r="C131" s="202"/>
      <c r="D131" s="203" t="s">
        <v>129</v>
      </c>
      <c r="E131" s="204" t="s">
        <v>1</v>
      </c>
      <c r="F131" s="205" t="s">
        <v>136</v>
      </c>
      <c r="G131" s="202"/>
      <c r="H131" s="204" t="s">
        <v>1</v>
      </c>
      <c r="I131" s="206"/>
      <c r="J131" s="202"/>
      <c r="K131" s="202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129</v>
      </c>
      <c r="AU131" s="211" t="s">
        <v>127</v>
      </c>
      <c r="AV131" s="13" t="s">
        <v>80</v>
      </c>
      <c r="AW131" s="13" t="s">
        <v>30</v>
      </c>
      <c r="AX131" s="13" t="s">
        <v>72</v>
      </c>
      <c r="AY131" s="211" t="s">
        <v>119</v>
      </c>
    </row>
    <row r="132" spans="1:65" s="14" customFormat="1" ht="11.25">
      <c r="B132" s="212"/>
      <c r="C132" s="213"/>
      <c r="D132" s="203" t="s">
        <v>129</v>
      </c>
      <c r="E132" s="214" t="s">
        <v>1</v>
      </c>
      <c r="F132" s="215" t="s">
        <v>137</v>
      </c>
      <c r="G132" s="213"/>
      <c r="H132" s="216">
        <v>34.93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129</v>
      </c>
      <c r="AU132" s="222" t="s">
        <v>127</v>
      </c>
      <c r="AV132" s="14" t="s">
        <v>127</v>
      </c>
      <c r="AW132" s="14" t="s">
        <v>30</v>
      </c>
      <c r="AX132" s="14" t="s">
        <v>72</v>
      </c>
      <c r="AY132" s="222" t="s">
        <v>119</v>
      </c>
    </row>
    <row r="133" spans="1:65" s="15" customFormat="1" ht="11.25">
      <c r="B133" s="223"/>
      <c r="C133" s="224"/>
      <c r="D133" s="203" t="s">
        <v>129</v>
      </c>
      <c r="E133" s="225" t="s">
        <v>1</v>
      </c>
      <c r="F133" s="226" t="s">
        <v>138</v>
      </c>
      <c r="G133" s="224"/>
      <c r="H133" s="227">
        <v>172.42000000000002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129</v>
      </c>
      <c r="AU133" s="233" t="s">
        <v>127</v>
      </c>
      <c r="AV133" s="15" t="s">
        <v>126</v>
      </c>
      <c r="AW133" s="15" t="s">
        <v>30</v>
      </c>
      <c r="AX133" s="15" t="s">
        <v>80</v>
      </c>
      <c r="AY133" s="233" t="s">
        <v>119</v>
      </c>
    </row>
    <row r="134" spans="1:65" s="2" customFormat="1" ht="16.5" customHeight="1">
      <c r="A134" s="34"/>
      <c r="B134" s="35"/>
      <c r="C134" s="187" t="s">
        <v>127</v>
      </c>
      <c r="D134" s="187" t="s">
        <v>122</v>
      </c>
      <c r="E134" s="188" t="s">
        <v>139</v>
      </c>
      <c r="F134" s="189" t="s">
        <v>140</v>
      </c>
      <c r="G134" s="190" t="s">
        <v>125</v>
      </c>
      <c r="H134" s="191">
        <v>2250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38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126</v>
      </c>
      <c r="AT134" s="199" t="s">
        <v>122</v>
      </c>
      <c r="AU134" s="199" t="s">
        <v>127</v>
      </c>
      <c r="AY134" s="17" t="s">
        <v>119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127</v>
      </c>
      <c r="BK134" s="200">
        <f>ROUND(I134*H134,2)</f>
        <v>0</v>
      </c>
      <c r="BL134" s="17" t="s">
        <v>126</v>
      </c>
      <c r="BM134" s="199" t="s">
        <v>141</v>
      </c>
    </row>
    <row r="135" spans="1:65" s="13" customFormat="1" ht="11.25">
      <c r="B135" s="201"/>
      <c r="C135" s="202"/>
      <c r="D135" s="203" t="s">
        <v>129</v>
      </c>
      <c r="E135" s="204" t="s">
        <v>1</v>
      </c>
      <c r="F135" s="205" t="s">
        <v>142</v>
      </c>
      <c r="G135" s="202"/>
      <c r="H135" s="204" t="s">
        <v>1</v>
      </c>
      <c r="I135" s="206"/>
      <c r="J135" s="202"/>
      <c r="K135" s="202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129</v>
      </c>
      <c r="AU135" s="211" t="s">
        <v>127</v>
      </c>
      <c r="AV135" s="13" t="s">
        <v>80</v>
      </c>
      <c r="AW135" s="13" t="s">
        <v>30</v>
      </c>
      <c r="AX135" s="13" t="s">
        <v>72</v>
      </c>
      <c r="AY135" s="211" t="s">
        <v>119</v>
      </c>
    </row>
    <row r="136" spans="1:65" s="14" customFormat="1" ht="11.25">
      <c r="B136" s="212"/>
      <c r="C136" s="213"/>
      <c r="D136" s="203" t="s">
        <v>129</v>
      </c>
      <c r="E136" s="214" t="s">
        <v>1</v>
      </c>
      <c r="F136" s="215" t="s">
        <v>143</v>
      </c>
      <c r="G136" s="213"/>
      <c r="H136" s="216">
        <v>2250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129</v>
      </c>
      <c r="AU136" s="222" t="s">
        <v>127</v>
      </c>
      <c r="AV136" s="14" t="s">
        <v>127</v>
      </c>
      <c r="AW136" s="14" t="s">
        <v>30</v>
      </c>
      <c r="AX136" s="14" t="s">
        <v>80</v>
      </c>
      <c r="AY136" s="222" t="s">
        <v>119</v>
      </c>
    </row>
    <row r="137" spans="1:65" s="12" customFormat="1" ht="25.9" customHeight="1">
      <c r="B137" s="171"/>
      <c r="C137" s="172"/>
      <c r="D137" s="173" t="s">
        <v>71</v>
      </c>
      <c r="E137" s="174" t="s">
        <v>78</v>
      </c>
      <c r="F137" s="174" t="s">
        <v>144</v>
      </c>
      <c r="G137" s="172"/>
      <c r="H137" s="172"/>
      <c r="I137" s="175"/>
      <c r="J137" s="176">
        <f>BK137</f>
        <v>0</v>
      </c>
      <c r="K137" s="172"/>
      <c r="L137" s="177"/>
      <c r="M137" s="178"/>
      <c r="N137" s="179"/>
      <c r="O137" s="179"/>
      <c r="P137" s="180">
        <f>P138+P140</f>
        <v>0</v>
      </c>
      <c r="Q137" s="179"/>
      <c r="R137" s="180">
        <f>R138+R140</f>
        <v>0</v>
      </c>
      <c r="S137" s="179"/>
      <c r="T137" s="181">
        <f>T138+T140</f>
        <v>0</v>
      </c>
      <c r="AR137" s="182" t="s">
        <v>145</v>
      </c>
      <c r="AT137" s="183" t="s">
        <v>71</v>
      </c>
      <c r="AU137" s="183" t="s">
        <v>72</v>
      </c>
      <c r="AY137" s="182" t="s">
        <v>119</v>
      </c>
      <c r="BK137" s="184">
        <f>BK138+BK140</f>
        <v>0</v>
      </c>
    </row>
    <row r="138" spans="1:65" s="12" customFormat="1" ht="22.9" customHeight="1">
      <c r="B138" s="171"/>
      <c r="C138" s="172"/>
      <c r="D138" s="173" t="s">
        <v>71</v>
      </c>
      <c r="E138" s="185" t="s">
        <v>146</v>
      </c>
      <c r="F138" s="185" t="s">
        <v>147</v>
      </c>
      <c r="G138" s="172"/>
      <c r="H138" s="172"/>
      <c r="I138" s="175"/>
      <c r="J138" s="186">
        <f>BK138</f>
        <v>0</v>
      </c>
      <c r="K138" s="172"/>
      <c r="L138" s="177"/>
      <c r="M138" s="178"/>
      <c r="N138" s="179"/>
      <c r="O138" s="179"/>
      <c r="P138" s="180">
        <f>P139</f>
        <v>0</v>
      </c>
      <c r="Q138" s="179"/>
      <c r="R138" s="180">
        <f>R139</f>
        <v>0</v>
      </c>
      <c r="S138" s="179"/>
      <c r="T138" s="181">
        <f>T139</f>
        <v>0</v>
      </c>
      <c r="AR138" s="182" t="s">
        <v>145</v>
      </c>
      <c r="AT138" s="183" t="s">
        <v>71</v>
      </c>
      <c r="AU138" s="183" t="s">
        <v>80</v>
      </c>
      <c r="AY138" s="182" t="s">
        <v>119</v>
      </c>
      <c r="BK138" s="184">
        <f>BK139</f>
        <v>0</v>
      </c>
    </row>
    <row r="139" spans="1:65" s="2" customFormat="1" ht="16.5" customHeight="1">
      <c r="A139" s="34"/>
      <c r="B139" s="35"/>
      <c r="C139" s="187" t="s">
        <v>148</v>
      </c>
      <c r="D139" s="187" t="s">
        <v>122</v>
      </c>
      <c r="E139" s="188" t="s">
        <v>149</v>
      </c>
      <c r="F139" s="189" t="s">
        <v>147</v>
      </c>
      <c r="G139" s="190" t="s">
        <v>150</v>
      </c>
      <c r="H139" s="191">
        <v>45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38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151</v>
      </c>
      <c r="AT139" s="199" t="s">
        <v>122</v>
      </c>
      <c r="AU139" s="199" t="s">
        <v>127</v>
      </c>
      <c r="AY139" s="17" t="s">
        <v>119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127</v>
      </c>
      <c r="BK139" s="200">
        <f>ROUND(I139*H139,2)</f>
        <v>0</v>
      </c>
      <c r="BL139" s="17" t="s">
        <v>151</v>
      </c>
      <c r="BM139" s="199" t="s">
        <v>152</v>
      </c>
    </row>
    <row r="140" spans="1:65" s="12" customFormat="1" ht="22.9" customHeight="1">
      <c r="B140" s="171"/>
      <c r="C140" s="172"/>
      <c r="D140" s="173" t="s">
        <v>71</v>
      </c>
      <c r="E140" s="185" t="s">
        <v>153</v>
      </c>
      <c r="F140" s="185" t="s">
        <v>154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P141</f>
        <v>0</v>
      </c>
      <c r="Q140" s="179"/>
      <c r="R140" s="180">
        <f>R141</f>
        <v>0</v>
      </c>
      <c r="S140" s="179"/>
      <c r="T140" s="181">
        <f>T141</f>
        <v>0</v>
      </c>
      <c r="AR140" s="182" t="s">
        <v>145</v>
      </c>
      <c r="AT140" s="183" t="s">
        <v>71</v>
      </c>
      <c r="AU140" s="183" t="s">
        <v>80</v>
      </c>
      <c r="AY140" s="182" t="s">
        <v>119</v>
      </c>
      <c r="BK140" s="184">
        <f>BK141</f>
        <v>0</v>
      </c>
    </row>
    <row r="141" spans="1:65" s="2" customFormat="1" ht="16.5" customHeight="1">
      <c r="A141" s="34"/>
      <c r="B141" s="35"/>
      <c r="C141" s="187" t="s">
        <v>126</v>
      </c>
      <c r="D141" s="187" t="s">
        <v>122</v>
      </c>
      <c r="E141" s="188" t="s">
        <v>155</v>
      </c>
      <c r="F141" s="189" t="s">
        <v>154</v>
      </c>
      <c r="G141" s="190" t="s">
        <v>150</v>
      </c>
      <c r="H141" s="191">
        <v>45</v>
      </c>
      <c r="I141" s="192"/>
      <c r="J141" s="193">
        <f>ROUND(I141*H141,2)</f>
        <v>0</v>
      </c>
      <c r="K141" s="194"/>
      <c r="L141" s="39"/>
      <c r="M141" s="234" t="s">
        <v>1</v>
      </c>
      <c r="N141" s="235" t="s">
        <v>38</v>
      </c>
      <c r="O141" s="236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151</v>
      </c>
      <c r="AT141" s="199" t="s">
        <v>122</v>
      </c>
      <c r="AU141" s="199" t="s">
        <v>127</v>
      </c>
      <c r="AY141" s="17" t="s">
        <v>119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127</v>
      </c>
      <c r="BK141" s="200">
        <f>ROUND(I141*H141,2)</f>
        <v>0</v>
      </c>
      <c r="BL141" s="17" t="s">
        <v>151</v>
      </c>
      <c r="BM141" s="199" t="s">
        <v>156</v>
      </c>
    </row>
    <row r="142" spans="1:65" s="2" customFormat="1" ht="6.95" customHeight="1">
      <c r="A142" s="34"/>
      <c r="B142" s="54"/>
      <c r="C142" s="55"/>
      <c r="D142" s="55"/>
      <c r="E142" s="55"/>
      <c r="F142" s="55"/>
      <c r="G142" s="55"/>
      <c r="H142" s="55"/>
      <c r="I142" s="55"/>
      <c r="J142" s="55"/>
      <c r="K142" s="55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GCkkPNvf+d2lpqpiVXyxq5Lq8X0MIXj2p7ICJDUEn09Ve4hzNf+KmIUrvR+KJZFzmPGmYHIVQMF8/WY4k9w6Ug==" saltValue="nWLXC1LfGhOxCSlWtOvz6Hfu0BRKBWIbYw/5to2+YVlYu5uZa25P3PMWYBnmGg3i3aax//9w2r3jirYEB7+OFw==" spinCount="100000" sheet="1" objects="1" scenarios="1" formatColumns="0" formatRows="0" autoFilter="0"/>
  <autoFilter ref="C120:K14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80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Oprava bytů MČ Praha 6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157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45453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29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158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ROUND(J146,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ROUND((SUM(BE146:BE1297)),  2)</f>
        <v>0</v>
      </c>
      <c r="G33" s="34"/>
      <c r="H33" s="34"/>
      <c r="I33" s="124">
        <v>0.21</v>
      </c>
      <c r="J33" s="123">
        <f>ROUND(((SUM(BE146:BE1297))*I33),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ROUND((SUM(BF146:BF1297)),  2)</f>
        <v>0</v>
      </c>
      <c r="G34" s="34"/>
      <c r="H34" s="34"/>
      <c r="I34" s="124">
        <v>0.12</v>
      </c>
      <c r="J34" s="123">
        <f>ROUND(((SUM(BF146:BF1297))*I34),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ROUND((SUM(BG146:BG1297)),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ROUND((SUM(BH146:BH1297)),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ROUND((SUM(BI146:BI1297)),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Oprava bytů MČ Praha 6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22 - Oprava bytu č. 6, Bělohorská 1682/74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45453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29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J146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2:12" s="9" customFormat="1" ht="24.95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J147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159</v>
      </c>
      <c r="E98" s="156"/>
      <c r="F98" s="156"/>
      <c r="G98" s="156"/>
      <c r="H98" s="156"/>
      <c r="I98" s="156"/>
      <c r="J98" s="157">
        <f>J148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160</v>
      </c>
      <c r="E99" s="156"/>
      <c r="F99" s="156"/>
      <c r="G99" s="156"/>
      <c r="H99" s="156"/>
      <c r="I99" s="156"/>
      <c r="J99" s="157">
        <f>J177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100</v>
      </c>
      <c r="E100" s="156"/>
      <c r="F100" s="156"/>
      <c r="G100" s="156"/>
      <c r="H100" s="156"/>
      <c r="I100" s="156"/>
      <c r="J100" s="157">
        <f>J304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161</v>
      </c>
      <c r="E101" s="156"/>
      <c r="F101" s="156"/>
      <c r="G101" s="156"/>
      <c r="H101" s="156"/>
      <c r="I101" s="156"/>
      <c r="J101" s="157">
        <f>J407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162</v>
      </c>
      <c r="E102" s="156"/>
      <c r="F102" s="156"/>
      <c r="G102" s="156"/>
      <c r="H102" s="156"/>
      <c r="I102" s="156"/>
      <c r="J102" s="157">
        <f>J414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163</v>
      </c>
      <c r="E103" s="150"/>
      <c r="F103" s="150"/>
      <c r="G103" s="150"/>
      <c r="H103" s="150"/>
      <c r="I103" s="150"/>
      <c r="J103" s="151">
        <f>J417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164</v>
      </c>
      <c r="E104" s="156"/>
      <c r="F104" s="156"/>
      <c r="G104" s="156"/>
      <c r="H104" s="156"/>
      <c r="I104" s="156"/>
      <c r="J104" s="157">
        <f>J418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165</v>
      </c>
      <c r="E105" s="156"/>
      <c r="F105" s="156"/>
      <c r="G105" s="156"/>
      <c r="H105" s="156"/>
      <c r="I105" s="156"/>
      <c r="J105" s="157">
        <f>J443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166</v>
      </c>
      <c r="E106" s="156"/>
      <c r="F106" s="156"/>
      <c r="G106" s="156"/>
      <c r="H106" s="156"/>
      <c r="I106" s="156"/>
      <c r="J106" s="157">
        <f>J507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167</v>
      </c>
      <c r="E107" s="156"/>
      <c r="F107" s="156"/>
      <c r="G107" s="156"/>
      <c r="H107" s="156"/>
      <c r="I107" s="156"/>
      <c r="J107" s="157">
        <f>J555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168</v>
      </c>
      <c r="E108" s="156"/>
      <c r="F108" s="156"/>
      <c r="G108" s="156"/>
      <c r="H108" s="156"/>
      <c r="I108" s="156"/>
      <c r="J108" s="157">
        <f>J561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169</v>
      </c>
      <c r="E109" s="156"/>
      <c r="F109" s="156"/>
      <c r="G109" s="156"/>
      <c r="H109" s="156"/>
      <c r="I109" s="156"/>
      <c r="J109" s="157">
        <f>J611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170</v>
      </c>
      <c r="E110" s="156"/>
      <c r="F110" s="156"/>
      <c r="G110" s="156"/>
      <c r="H110" s="156"/>
      <c r="I110" s="156"/>
      <c r="J110" s="157">
        <f>J618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171</v>
      </c>
      <c r="E111" s="156"/>
      <c r="F111" s="156"/>
      <c r="G111" s="156"/>
      <c r="H111" s="156"/>
      <c r="I111" s="156"/>
      <c r="J111" s="157">
        <f>J623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172</v>
      </c>
      <c r="E112" s="156"/>
      <c r="F112" s="156"/>
      <c r="G112" s="156"/>
      <c r="H112" s="156"/>
      <c r="I112" s="156"/>
      <c r="J112" s="157">
        <f>J669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173</v>
      </c>
      <c r="E113" s="156"/>
      <c r="F113" s="156"/>
      <c r="G113" s="156"/>
      <c r="H113" s="156"/>
      <c r="I113" s="156"/>
      <c r="J113" s="157">
        <f>J859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174</v>
      </c>
      <c r="E114" s="156"/>
      <c r="F114" s="156"/>
      <c r="G114" s="156"/>
      <c r="H114" s="156"/>
      <c r="I114" s="156"/>
      <c r="J114" s="157">
        <f>J878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175</v>
      </c>
      <c r="E115" s="156"/>
      <c r="F115" s="156"/>
      <c r="G115" s="156"/>
      <c r="H115" s="156"/>
      <c r="I115" s="156"/>
      <c r="J115" s="157">
        <f>J893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176</v>
      </c>
      <c r="E116" s="156"/>
      <c r="F116" s="156"/>
      <c r="G116" s="156"/>
      <c r="H116" s="156"/>
      <c r="I116" s="156"/>
      <c r="J116" s="157">
        <f>J922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177</v>
      </c>
      <c r="E117" s="156"/>
      <c r="F117" s="156"/>
      <c r="G117" s="156"/>
      <c r="H117" s="156"/>
      <c r="I117" s="156"/>
      <c r="J117" s="157">
        <f>J966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178</v>
      </c>
      <c r="E118" s="156"/>
      <c r="F118" s="156"/>
      <c r="G118" s="156"/>
      <c r="H118" s="156"/>
      <c r="I118" s="156"/>
      <c r="J118" s="157">
        <f>J980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179</v>
      </c>
      <c r="E119" s="156"/>
      <c r="F119" s="156"/>
      <c r="G119" s="156"/>
      <c r="H119" s="156"/>
      <c r="I119" s="156"/>
      <c r="J119" s="157">
        <f>J1022</f>
        <v>0</v>
      </c>
      <c r="K119" s="154"/>
      <c r="L119" s="158"/>
    </row>
    <row r="120" spans="1:31" s="10" customFormat="1" ht="19.899999999999999" customHeight="1">
      <c r="B120" s="153"/>
      <c r="C120" s="154"/>
      <c r="D120" s="155" t="s">
        <v>180</v>
      </c>
      <c r="E120" s="156"/>
      <c r="F120" s="156"/>
      <c r="G120" s="156"/>
      <c r="H120" s="156"/>
      <c r="I120" s="156"/>
      <c r="J120" s="157">
        <f>J1085</f>
        <v>0</v>
      </c>
      <c r="K120" s="154"/>
      <c r="L120" s="158"/>
    </row>
    <row r="121" spans="1:31" s="10" customFormat="1" ht="19.899999999999999" customHeight="1">
      <c r="B121" s="153"/>
      <c r="C121" s="154"/>
      <c r="D121" s="155" t="s">
        <v>181</v>
      </c>
      <c r="E121" s="156"/>
      <c r="F121" s="156"/>
      <c r="G121" s="156"/>
      <c r="H121" s="156"/>
      <c r="I121" s="156"/>
      <c r="J121" s="157">
        <f>J1140</f>
        <v>0</v>
      </c>
      <c r="K121" s="154"/>
      <c r="L121" s="158"/>
    </row>
    <row r="122" spans="1:31" s="10" customFormat="1" ht="19.899999999999999" customHeight="1">
      <c r="B122" s="153"/>
      <c r="C122" s="154"/>
      <c r="D122" s="155" t="s">
        <v>182</v>
      </c>
      <c r="E122" s="156"/>
      <c r="F122" s="156"/>
      <c r="G122" s="156"/>
      <c r="H122" s="156"/>
      <c r="I122" s="156"/>
      <c r="J122" s="157">
        <f>J1203</f>
        <v>0</v>
      </c>
      <c r="K122" s="154"/>
      <c r="L122" s="158"/>
    </row>
    <row r="123" spans="1:31" s="10" customFormat="1" ht="19.899999999999999" customHeight="1">
      <c r="B123" s="153"/>
      <c r="C123" s="154"/>
      <c r="D123" s="155" t="s">
        <v>183</v>
      </c>
      <c r="E123" s="156"/>
      <c r="F123" s="156"/>
      <c r="G123" s="156"/>
      <c r="H123" s="156"/>
      <c r="I123" s="156"/>
      <c r="J123" s="157">
        <f>J1254</f>
        <v>0</v>
      </c>
      <c r="K123" s="154"/>
      <c r="L123" s="158"/>
    </row>
    <row r="124" spans="1:31" s="9" customFormat="1" ht="24.95" customHeight="1">
      <c r="B124" s="147"/>
      <c r="C124" s="148"/>
      <c r="D124" s="149" t="s">
        <v>184</v>
      </c>
      <c r="E124" s="150"/>
      <c r="F124" s="150"/>
      <c r="G124" s="150"/>
      <c r="H124" s="150"/>
      <c r="I124" s="150"/>
      <c r="J124" s="151">
        <f>J1287</f>
        <v>0</v>
      </c>
      <c r="K124" s="148"/>
      <c r="L124" s="152"/>
    </row>
    <row r="125" spans="1:31" s="10" customFormat="1" ht="19.899999999999999" customHeight="1">
      <c r="B125" s="153"/>
      <c r="C125" s="154"/>
      <c r="D125" s="155" t="s">
        <v>185</v>
      </c>
      <c r="E125" s="156"/>
      <c r="F125" s="156"/>
      <c r="G125" s="156"/>
      <c r="H125" s="156"/>
      <c r="I125" s="156"/>
      <c r="J125" s="157">
        <f>J1288</f>
        <v>0</v>
      </c>
      <c r="K125" s="154"/>
      <c r="L125" s="158"/>
    </row>
    <row r="126" spans="1:31" s="9" customFormat="1" ht="24.95" customHeight="1">
      <c r="B126" s="147"/>
      <c r="C126" s="148"/>
      <c r="D126" s="149" t="s">
        <v>186</v>
      </c>
      <c r="E126" s="150"/>
      <c r="F126" s="150"/>
      <c r="G126" s="150"/>
      <c r="H126" s="150"/>
      <c r="I126" s="150"/>
      <c r="J126" s="151">
        <f>J1292</f>
        <v>0</v>
      </c>
      <c r="K126" s="148"/>
      <c r="L126" s="152"/>
    </row>
    <row r="127" spans="1:31" s="2" customFormat="1" ht="21.7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32" spans="1:31" s="2" customFormat="1" ht="6.95" customHeight="1">
      <c r="A132" s="34"/>
      <c r="B132" s="56"/>
      <c r="C132" s="57"/>
      <c r="D132" s="57"/>
      <c r="E132" s="57"/>
      <c r="F132" s="57"/>
      <c r="G132" s="57"/>
      <c r="H132" s="57"/>
      <c r="I132" s="57"/>
      <c r="J132" s="57"/>
      <c r="K132" s="57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31" s="2" customFormat="1" ht="24.95" customHeight="1">
      <c r="A133" s="34"/>
      <c r="B133" s="35"/>
      <c r="C133" s="23" t="s">
        <v>104</v>
      </c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31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12" customHeight="1">
      <c r="A135" s="34"/>
      <c r="B135" s="35"/>
      <c r="C135" s="29" t="s">
        <v>16</v>
      </c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16.5" customHeight="1">
      <c r="A136" s="34"/>
      <c r="B136" s="35"/>
      <c r="C136" s="36"/>
      <c r="D136" s="36"/>
      <c r="E136" s="304" t="str">
        <f>E7</f>
        <v>Oprava bytů MČ Praha 6</v>
      </c>
      <c r="F136" s="305"/>
      <c r="G136" s="305"/>
      <c r="H136" s="305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2" customHeight="1">
      <c r="A137" s="34"/>
      <c r="B137" s="35"/>
      <c r="C137" s="29" t="s">
        <v>92</v>
      </c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6.5" customHeight="1">
      <c r="A138" s="34"/>
      <c r="B138" s="35"/>
      <c r="C138" s="36"/>
      <c r="D138" s="36"/>
      <c r="E138" s="256" t="str">
        <f>E9</f>
        <v>22 - Oprava bytu č. 6, Bělohorská 1682/74</v>
      </c>
      <c r="F138" s="306"/>
      <c r="G138" s="306"/>
      <c r="H138" s="306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6.95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2" customHeight="1">
      <c r="A140" s="34"/>
      <c r="B140" s="35"/>
      <c r="C140" s="29" t="s">
        <v>20</v>
      </c>
      <c r="D140" s="36"/>
      <c r="E140" s="36"/>
      <c r="F140" s="27" t="str">
        <f>F12</f>
        <v xml:space="preserve"> </v>
      </c>
      <c r="G140" s="36"/>
      <c r="H140" s="36"/>
      <c r="I140" s="29" t="s">
        <v>22</v>
      </c>
      <c r="J140" s="66">
        <f>IF(J12="","",J12)</f>
        <v>45453</v>
      </c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15.2" customHeight="1">
      <c r="A142" s="34"/>
      <c r="B142" s="35"/>
      <c r="C142" s="29" t="s">
        <v>23</v>
      </c>
      <c r="D142" s="36"/>
      <c r="E142" s="36"/>
      <c r="F142" s="27" t="str">
        <f>E15</f>
        <v xml:space="preserve"> </v>
      </c>
      <c r="G142" s="36"/>
      <c r="H142" s="36"/>
      <c r="I142" s="29" t="s">
        <v>28</v>
      </c>
      <c r="J142" s="32" t="str">
        <f>E21</f>
        <v xml:space="preserve"> </v>
      </c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5.2" customHeight="1">
      <c r="A143" s="34"/>
      <c r="B143" s="35"/>
      <c r="C143" s="29" t="s">
        <v>26</v>
      </c>
      <c r="D143" s="36"/>
      <c r="E143" s="36"/>
      <c r="F143" s="27" t="str">
        <f>IF(E18="","",E18)</f>
        <v>Vyplň údaj</v>
      </c>
      <c r="G143" s="36"/>
      <c r="H143" s="36"/>
      <c r="I143" s="29" t="s">
        <v>29</v>
      </c>
      <c r="J143" s="32" t="str">
        <f>E24</f>
        <v>Simona Králová</v>
      </c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0.35" customHeight="1">
      <c r="A144" s="34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11" customFormat="1" ht="29.25" customHeight="1">
      <c r="A145" s="159"/>
      <c r="B145" s="160"/>
      <c r="C145" s="161" t="s">
        <v>105</v>
      </c>
      <c r="D145" s="162" t="s">
        <v>57</v>
      </c>
      <c r="E145" s="162" t="s">
        <v>53</v>
      </c>
      <c r="F145" s="162" t="s">
        <v>54</v>
      </c>
      <c r="G145" s="162" t="s">
        <v>106</v>
      </c>
      <c r="H145" s="162" t="s">
        <v>107</v>
      </c>
      <c r="I145" s="162" t="s">
        <v>108</v>
      </c>
      <c r="J145" s="163" t="s">
        <v>96</v>
      </c>
      <c r="K145" s="164" t="s">
        <v>109</v>
      </c>
      <c r="L145" s="165"/>
      <c r="M145" s="75" t="s">
        <v>1</v>
      </c>
      <c r="N145" s="76" t="s">
        <v>36</v>
      </c>
      <c r="O145" s="76" t="s">
        <v>110</v>
      </c>
      <c r="P145" s="76" t="s">
        <v>111</v>
      </c>
      <c r="Q145" s="76" t="s">
        <v>112</v>
      </c>
      <c r="R145" s="76" t="s">
        <v>113</v>
      </c>
      <c r="S145" s="76" t="s">
        <v>114</v>
      </c>
      <c r="T145" s="77" t="s">
        <v>115</v>
      </c>
      <c r="U145" s="159"/>
      <c r="V145" s="159"/>
      <c r="W145" s="159"/>
      <c r="X145" s="159"/>
      <c r="Y145" s="159"/>
      <c r="Z145" s="159"/>
      <c r="AA145" s="159"/>
      <c r="AB145" s="159"/>
      <c r="AC145" s="159"/>
      <c r="AD145" s="159"/>
      <c r="AE145" s="159"/>
    </row>
    <row r="146" spans="1:65" s="2" customFormat="1" ht="22.9" customHeight="1">
      <c r="A146" s="34"/>
      <c r="B146" s="35"/>
      <c r="C146" s="82" t="s">
        <v>116</v>
      </c>
      <c r="D146" s="36"/>
      <c r="E146" s="36"/>
      <c r="F146" s="36"/>
      <c r="G146" s="36"/>
      <c r="H146" s="36"/>
      <c r="I146" s="36"/>
      <c r="J146" s="166">
        <f>BK146</f>
        <v>0</v>
      </c>
      <c r="K146" s="36"/>
      <c r="L146" s="39"/>
      <c r="M146" s="78"/>
      <c r="N146" s="167"/>
      <c r="O146" s="79"/>
      <c r="P146" s="168">
        <f>P147+P417+P1287+P1292</f>
        <v>0</v>
      </c>
      <c r="Q146" s="79"/>
      <c r="R146" s="168">
        <f>R147+R417+R1287+R1292</f>
        <v>8.3758507600550001</v>
      </c>
      <c r="S146" s="79"/>
      <c r="T146" s="169">
        <f>T147+T417+T1287+T1292</f>
        <v>11.1210548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71</v>
      </c>
      <c r="AU146" s="17" t="s">
        <v>98</v>
      </c>
      <c r="BK146" s="170">
        <f>BK147+BK417+BK1287+BK1292</f>
        <v>0</v>
      </c>
    </row>
    <row r="147" spans="1:65" s="12" customFormat="1" ht="25.9" customHeight="1">
      <c r="B147" s="171"/>
      <c r="C147" s="172"/>
      <c r="D147" s="173" t="s">
        <v>71</v>
      </c>
      <c r="E147" s="174" t="s">
        <v>117</v>
      </c>
      <c r="F147" s="174" t="s">
        <v>118</v>
      </c>
      <c r="G147" s="172"/>
      <c r="H147" s="172"/>
      <c r="I147" s="175"/>
      <c r="J147" s="176">
        <f>BK147</f>
        <v>0</v>
      </c>
      <c r="K147" s="172"/>
      <c r="L147" s="177"/>
      <c r="M147" s="178"/>
      <c r="N147" s="179"/>
      <c r="O147" s="179"/>
      <c r="P147" s="180">
        <f>P148+P177+P304+P407+P414</f>
        <v>0</v>
      </c>
      <c r="Q147" s="179"/>
      <c r="R147" s="180">
        <f>R148+R177+R304+R407+R414</f>
        <v>5.63965434196</v>
      </c>
      <c r="S147" s="179"/>
      <c r="T147" s="181">
        <f>T148+T177+T304+T407+T414</f>
        <v>8.8298199999999998</v>
      </c>
      <c r="AR147" s="182" t="s">
        <v>80</v>
      </c>
      <c r="AT147" s="183" t="s">
        <v>71</v>
      </c>
      <c r="AU147" s="183" t="s">
        <v>72</v>
      </c>
      <c r="AY147" s="182" t="s">
        <v>119</v>
      </c>
      <c r="BK147" s="184">
        <f>BK148+BK177+BK304+BK407+BK414</f>
        <v>0</v>
      </c>
    </row>
    <row r="148" spans="1:65" s="12" customFormat="1" ht="22.9" customHeight="1">
      <c r="B148" s="171"/>
      <c r="C148" s="172"/>
      <c r="D148" s="173" t="s">
        <v>71</v>
      </c>
      <c r="E148" s="185" t="s">
        <v>148</v>
      </c>
      <c r="F148" s="185" t="s">
        <v>187</v>
      </c>
      <c r="G148" s="172"/>
      <c r="H148" s="172"/>
      <c r="I148" s="175"/>
      <c r="J148" s="186">
        <f>BK148</f>
        <v>0</v>
      </c>
      <c r="K148" s="172"/>
      <c r="L148" s="177"/>
      <c r="M148" s="178"/>
      <c r="N148" s="179"/>
      <c r="O148" s="179"/>
      <c r="P148" s="180">
        <f>SUM(P149:P176)</f>
        <v>0</v>
      </c>
      <c r="Q148" s="179"/>
      <c r="R148" s="180">
        <f>SUM(R149:R176)</f>
        <v>1.82282286</v>
      </c>
      <c r="S148" s="179"/>
      <c r="T148" s="181">
        <f>SUM(T149:T176)</f>
        <v>0</v>
      </c>
      <c r="AR148" s="182" t="s">
        <v>80</v>
      </c>
      <c r="AT148" s="183" t="s">
        <v>71</v>
      </c>
      <c r="AU148" s="183" t="s">
        <v>80</v>
      </c>
      <c r="AY148" s="182" t="s">
        <v>119</v>
      </c>
      <c r="BK148" s="184">
        <f>SUM(BK149:BK176)</f>
        <v>0</v>
      </c>
    </row>
    <row r="149" spans="1:65" s="2" customFormat="1" ht="33" customHeight="1">
      <c r="A149" s="34"/>
      <c r="B149" s="35"/>
      <c r="C149" s="187" t="s">
        <v>80</v>
      </c>
      <c r="D149" s="187" t="s">
        <v>122</v>
      </c>
      <c r="E149" s="188" t="s">
        <v>188</v>
      </c>
      <c r="F149" s="189" t="s">
        <v>189</v>
      </c>
      <c r="G149" s="190" t="s">
        <v>190</v>
      </c>
      <c r="H149" s="191">
        <v>1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38</v>
      </c>
      <c r="O149" s="71"/>
      <c r="P149" s="197">
        <f>O149*H149</f>
        <v>0</v>
      </c>
      <c r="Q149" s="197">
        <v>0.12021</v>
      </c>
      <c r="R149" s="197">
        <f>Q149*H149</f>
        <v>0.12021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126</v>
      </c>
      <c r="AT149" s="199" t="s">
        <v>122</v>
      </c>
      <c r="AU149" s="199" t="s">
        <v>127</v>
      </c>
      <c r="AY149" s="17" t="s">
        <v>119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127</v>
      </c>
      <c r="BK149" s="200">
        <f>ROUND(I149*H149,2)</f>
        <v>0</v>
      </c>
      <c r="BL149" s="17" t="s">
        <v>126</v>
      </c>
      <c r="BM149" s="199" t="s">
        <v>191</v>
      </c>
    </row>
    <row r="150" spans="1:65" s="13" customFormat="1" ht="11.25">
      <c r="B150" s="201"/>
      <c r="C150" s="202"/>
      <c r="D150" s="203" t="s">
        <v>129</v>
      </c>
      <c r="E150" s="204" t="s">
        <v>1</v>
      </c>
      <c r="F150" s="205" t="s">
        <v>192</v>
      </c>
      <c r="G150" s="202"/>
      <c r="H150" s="204" t="s">
        <v>1</v>
      </c>
      <c r="I150" s="206"/>
      <c r="J150" s="202"/>
      <c r="K150" s="202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129</v>
      </c>
      <c r="AU150" s="211" t="s">
        <v>127</v>
      </c>
      <c r="AV150" s="13" t="s">
        <v>80</v>
      </c>
      <c r="AW150" s="13" t="s">
        <v>30</v>
      </c>
      <c r="AX150" s="13" t="s">
        <v>72</v>
      </c>
      <c r="AY150" s="211" t="s">
        <v>119</v>
      </c>
    </row>
    <row r="151" spans="1:65" s="14" customFormat="1" ht="11.25">
      <c r="B151" s="212"/>
      <c r="C151" s="213"/>
      <c r="D151" s="203" t="s">
        <v>129</v>
      </c>
      <c r="E151" s="214" t="s">
        <v>1</v>
      </c>
      <c r="F151" s="215" t="s">
        <v>80</v>
      </c>
      <c r="G151" s="213"/>
      <c r="H151" s="216">
        <v>1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129</v>
      </c>
      <c r="AU151" s="222" t="s">
        <v>127</v>
      </c>
      <c r="AV151" s="14" t="s">
        <v>127</v>
      </c>
      <c r="AW151" s="14" t="s">
        <v>30</v>
      </c>
      <c r="AX151" s="14" t="s">
        <v>80</v>
      </c>
      <c r="AY151" s="222" t="s">
        <v>119</v>
      </c>
    </row>
    <row r="152" spans="1:65" s="2" customFormat="1" ht="33" customHeight="1">
      <c r="A152" s="34"/>
      <c r="B152" s="35"/>
      <c r="C152" s="187" t="s">
        <v>127</v>
      </c>
      <c r="D152" s="187" t="s">
        <v>122</v>
      </c>
      <c r="E152" s="188" t="s">
        <v>193</v>
      </c>
      <c r="F152" s="189" t="s">
        <v>194</v>
      </c>
      <c r="G152" s="190" t="s">
        <v>195</v>
      </c>
      <c r="H152" s="191">
        <v>8.8999999999999996E-2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38</v>
      </c>
      <c r="O152" s="71"/>
      <c r="P152" s="197">
        <f>O152*H152</f>
        <v>0</v>
      </c>
      <c r="Q152" s="197">
        <v>1.9539999999999998E-2</v>
      </c>
      <c r="R152" s="197">
        <f>Q152*H152</f>
        <v>1.7390599999999997E-3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126</v>
      </c>
      <c r="AT152" s="199" t="s">
        <v>122</v>
      </c>
      <c r="AU152" s="199" t="s">
        <v>127</v>
      </c>
      <c r="AY152" s="17" t="s">
        <v>119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127</v>
      </c>
      <c r="BK152" s="200">
        <f>ROUND(I152*H152,2)</f>
        <v>0</v>
      </c>
      <c r="BL152" s="17" t="s">
        <v>126</v>
      </c>
      <c r="BM152" s="199" t="s">
        <v>196</v>
      </c>
    </row>
    <row r="153" spans="1:65" s="13" customFormat="1" ht="11.25">
      <c r="B153" s="201"/>
      <c r="C153" s="202"/>
      <c r="D153" s="203" t="s">
        <v>129</v>
      </c>
      <c r="E153" s="204" t="s">
        <v>1</v>
      </c>
      <c r="F153" s="205" t="s">
        <v>197</v>
      </c>
      <c r="G153" s="202"/>
      <c r="H153" s="204" t="s">
        <v>1</v>
      </c>
      <c r="I153" s="206"/>
      <c r="J153" s="202"/>
      <c r="K153" s="202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129</v>
      </c>
      <c r="AU153" s="211" t="s">
        <v>127</v>
      </c>
      <c r="AV153" s="13" t="s">
        <v>80</v>
      </c>
      <c r="AW153" s="13" t="s">
        <v>30</v>
      </c>
      <c r="AX153" s="13" t="s">
        <v>72</v>
      </c>
      <c r="AY153" s="211" t="s">
        <v>119</v>
      </c>
    </row>
    <row r="154" spans="1:65" s="14" customFormat="1" ht="11.25">
      <c r="B154" s="212"/>
      <c r="C154" s="213"/>
      <c r="D154" s="203" t="s">
        <v>129</v>
      </c>
      <c r="E154" s="214" t="s">
        <v>1</v>
      </c>
      <c r="F154" s="215" t="s">
        <v>198</v>
      </c>
      <c r="G154" s="213"/>
      <c r="H154" s="216">
        <v>2.4232000000000004E-2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129</v>
      </c>
      <c r="AU154" s="222" t="s">
        <v>127</v>
      </c>
      <c r="AV154" s="14" t="s">
        <v>127</v>
      </c>
      <c r="AW154" s="14" t="s">
        <v>30</v>
      </c>
      <c r="AX154" s="14" t="s">
        <v>72</v>
      </c>
      <c r="AY154" s="222" t="s">
        <v>119</v>
      </c>
    </row>
    <row r="155" spans="1:65" s="13" customFormat="1" ht="11.25">
      <c r="B155" s="201"/>
      <c r="C155" s="202"/>
      <c r="D155" s="203" t="s">
        <v>129</v>
      </c>
      <c r="E155" s="204" t="s">
        <v>1</v>
      </c>
      <c r="F155" s="205" t="s">
        <v>199</v>
      </c>
      <c r="G155" s="202"/>
      <c r="H155" s="204" t="s">
        <v>1</v>
      </c>
      <c r="I155" s="206"/>
      <c r="J155" s="202"/>
      <c r="K155" s="202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129</v>
      </c>
      <c r="AU155" s="211" t="s">
        <v>127</v>
      </c>
      <c r="AV155" s="13" t="s">
        <v>80</v>
      </c>
      <c r="AW155" s="13" t="s">
        <v>30</v>
      </c>
      <c r="AX155" s="13" t="s">
        <v>72</v>
      </c>
      <c r="AY155" s="211" t="s">
        <v>119</v>
      </c>
    </row>
    <row r="156" spans="1:65" s="14" customFormat="1" ht="11.25">
      <c r="B156" s="212"/>
      <c r="C156" s="213"/>
      <c r="D156" s="203" t="s">
        <v>129</v>
      </c>
      <c r="E156" s="214" t="s">
        <v>1</v>
      </c>
      <c r="F156" s="215" t="s">
        <v>200</v>
      </c>
      <c r="G156" s="213"/>
      <c r="H156" s="216">
        <v>4.1008000000000003E-2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129</v>
      </c>
      <c r="AU156" s="222" t="s">
        <v>127</v>
      </c>
      <c r="AV156" s="14" t="s">
        <v>127</v>
      </c>
      <c r="AW156" s="14" t="s">
        <v>30</v>
      </c>
      <c r="AX156" s="14" t="s">
        <v>72</v>
      </c>
      <c r="AY156" s="222" t="s">
        <v>119</v>
      </c>
    </row>
    <row r="157" spans="1:65" s="13" customFormat="1" ht="11.25">
      <c r="B157" s="201"/>
      <c r="C157" s="202"/>
      <c r="D157" s="203" t="s">
        <v>129</v>
      </c>
      <c r="E157" s="204" t="s">
        <v>1</v>
      </c>
      <c r="F157" s="205" t="s">
        <v>201</v>
      </c>
      <c r="G157" s="202"/>
      <c r="H157" s="204" t="s">
        <v>1</v>
      </c>
      <c r="I157" s="206"/>
      <c r="J157" s="202"/>
      <c r="K157" s="202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129</v>
      </c>
      <c r="AU157" s="211" t="s">
        <v>127</v>
      </c>
      <c r="AV157" s="13" t="s">
        <v>80</v>
      </c>
      <c r="AW157" s="13" t="s">
        <v>30</v>
      </c>
      <c r="AX157" s="13" t="s">
        <v>72</v>
      </c>
      <c r="AY157" s="211" t="s">
        <v>119</v>
      </c>
    </row>
    <row r="158" spans="1:65" s="14" customFormat="1" ht="11.25">
      <c r="B158" s="212"/>
      <c r="C158" s="213"/>
      <c r="D158" s="203" t="s">
        <v>129</v>
      </c>
      <c r="E158" s="214" t="s">
        <v>1</v>
      </c>
      <c r="F158" s="215" t="s">
        <v>198</v>
      </c>
      <c r="G158" s="213"/>
      <c r="H158" s="216">
        <v>2.4232000000000004E-2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129</v>
      </c>
      <c r="AU158" s="222" t="s">
        <v>127</v>
      </c>
      <c r="AV158" s="14" t="s">
        <v>127</v>
      </c>
      <c r="AW158" s="14" t="s">
        <v>30</v>
      </c>
      <c r="AX158" s="14" t="s">
        <v>72</v>
      </c>
      <c r="AY158" s="222" t="s">
        <v>119</v>
      </c>
    </row>
    <row r="159" spans="1:65" s="15" customFormat="1" ht="11.25">
      <c r="B159" s="223"/>
      <c r="C159" s="224"/>
      <c r="D159" s="203" t="s">
        <v>129</v>
      </c>
      <c r="E159" s="225" t="s">
        <v>1</v>
      </c>
      <c r="F159" s="226" t="s">
        <v>138</v>
      </c>
      <c r="G159" s="224"/>
      <c r="H159" s="227">
        <v>8.947200000000001E-2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129</v>
      </c>
      <c r="AU159" s="233" t="s">
        <v>127</v>
      </c>
      <c r="AV159" s="15" t="s">
        <v>126</v>
      </c>
      <c r="AW159" s="15" t="s">
        <v>30</v>
      </c>
      <c r="AX159" s="15" t="s">
        <v>80</v>
      </c>
      <c r="AY159" s="233" t="s">
        <v>119</v>
      </c>
    </row>
    <row r="160" spans="1:65" s="2" customFormat="1" ht="24.2" customHeight="1">
      <c r="A160" s="34"/>
      <c r="B160" s="35"/>
      <c r="C160" s="239" t="s">
        <v>148</v>
      </c>
      <c r="D160" s="239" t="s">
        <v>202</v>
      </c>
      <c r="E160" s="240" t="s">
        <v>203</v>
      </c>
      <c r="F160" s="241" t="s">
        <v>204</v>
      </c>
      <c r="G160" s="242" t="s">
        <v>195</v>
      </c>
      <c r="H160" s="243">
        <v>9.2999999999999999E-2</v>
      </c>
      <c r="I160" s="244"/>
      <c r="J160" s="245">
        <f>ROUND(I160*H160,2)</f>
        <v>0</v>
      </c>
      <c r="K160" s="246"/>
      <c r="L160" s="247"/>
      <c r="M160" s="248" t="s">
        <v>1</v>
      </c>
      <c r="N160" s="249" t="s">
        <v>38</v>
      </c>
      <c r="O160" s="71"/>
      <c r="P160" s="197">
        <f>O160*H160</f>
        <v>0</v>
      </c>
      <c r="Q160" s="197">
        <v>1</v>
      </c>
      <c r="R160" s="197">
        <f>Q160*H160</f>
        <v>9.2999999999999999E-2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205</v>
      </c>
      <c r="AT160" s="199" t="s">
        <v>202</v>
      </c>
      <c r="AU160" s="199" t="s">
        <v>127</v>
      </c>
      <c r="AY160" s="17" t="s">
        <v>119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127</v>
      </c>
      <c r="BK160" s="200">
        <f>ROUND(I160*H160,2)</f>
        <v>0</v>
      </c>
      <c r="BL160" s="17" t="s">
        <v>126</v>
      </c>
      <c r="BM160" s="199" t="s">
        <v>206</v>
      </c>
    </row>
    <row r="161" spans="1:65" s="14" customFormat="1" ht="11.25">
      <c r="B161" s="212"/>
      <c r="C161" s="213"/>
      <c r="D161" s="203" t="s">
        <v>129</v>
      </c>
      <c r="E161" s="213"/>
      <c r="F161" s="215" t="s">
        <v>207</v>
      </c>
      <c r="G161" s="213"/>
      <c r="H161" s="216">
        <v>9.2999999999999999E-2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129</v>
      </c>
      <c r="AU161" s="222" t="s">
        <v>127</v>
      </c>
      <c r="AV161" s="14" t="s">
        <v>127</v>
      </c>
      <c r="AW161" s="14" t="s">
        <v>4</v>
      </c>
      <c r="AX161" s="14" t="s">
        <v>80</v>
      </c>
      <c r="AY161" s="222" t="s">
        <v>119</v>
      </c>
    </row>
    <row r="162" spans="1:65" s="2" customFormat="1" ht="24.2" customHeight="1">
      <c r="A162" s="34"/>
      <c r="B162" s="35"/>
      <c r="C162" s="187" t="s">
        <v>126</v>
      </c>
      <c r="D162" s="187" t="s">
        <v>122</v>
      </c>
      <c r="E162" s="188" t="s">
        <v>208</v>
      </c>
      <c r="F162" s="189" t="s">
        <v>209</v>
      </c>
      <c r="G162" s="190" t="s">
        <v>190</v>
      </c>
      <c r="H162" s="191">
        <v>5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38</v>
      </c>
      <c r="O162" s="71"/>
      <c r="P162" s="197">
        <f>O162*H162</f>
        <v>0</v>
      </c>
      <c r="Q162" s="197">
        <v>2.6970000000000002E-3</v>
      </c>
      <c r="R162" s="197">
        <f>Q162*H162</f>
        <v>1.3485E-2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126</v>
      </c>
      <c r="AT162" s="199" t="s">
        <v>122</v>
      </c>
      <c r="AU162" s="199" t="s">
        <v>127</v>
      </c>
      <c r="AY162" s="17" t="s">
        <v>119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127</v>
      </c>
      <c r="BK162" s="200">
        <f>ROUND(I162*H162,2)</f>
        <v>0</v>
      </c>
      <c r="BL162" s="17" t="s">
        <v>126</v>
      </c>
      <c r="BM162" s="199" t="s">
        <v>210</v>
      </c>
    </row>
    <row r="163" spans="1:65" s="13" customFormat="1" ht="11.25">
      <c r="B163" s="201"/>
      <c r="C163" s="202"/>
      <c r="D163" s="203" t="s">
        <v>129</v>
      </c>
      <c r="E163" s="204" t="s">
        <v>1</v>
      </c>
      <c r="F163" s="205" t="s">
        <v>211</v>
      </c>
      <c r="G163" s="202"/>
      <c r="H163" s="204" t="s">
        <v>1</v>
      </c>
      <c r="I163" s="206"/>
      <c r="J163" s="202"/>
      <c r="K163" s="202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129</v>
      </c>
      <c r="AU163" s="211" t="s">
        <v>127</v>
      </c>
      <c r="AV163" s="13" t="s">
        <v>80</v>
      </c>
      <c r="AW163" s="13" t="s">
        <v>30</v>
      </c>
      <c r="AX163" s="13" t="s">
        <v>72</v>
      </c>
      <c r="AY163" s="211" t="s">
        <v>119</v>
      </c>
    </row>
    <row r="164" spans="1:65" s="14" customFormat="1" ht="11.25">
      <c r="B164" s="212"/>
      <c r="C164" s="213"/>
      <c r="D164" s="203" t="s">
        <v>129</v>
      </c>
      <c r="E164" s="214" t="s">
        <v>1</v>
      </c>
      <c r="F164" s="215" t="s">
        <v>145</v>
      </c>
      <c r="G164" s="213"/>
      <c r="H164" s="216">
        <v>5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129</v>
      </c>
      <c r="AU164" s="222" t="s">
        <v>127</v>
      </c>
      <c r="AV164" s="14" t="s">
        <v>127</v>
      </c>
      <c r="AW164" s="14" t="s">
        <v>30</v>
      </c>
      <c r="AX164" s="14" t="s">
        <v>80</v>
      </c>
      <c r="AY164" s="222" t="s">
        <v>119</v>
      </c>
    </row>
    <row r="165" spans="1:65" s="2" customFormat="1" ht="24.2" customHeight="1">
      <c r="A165" s="34"/>
      <c r="B165" s="35"/>
      <c r="C165" s="187" t="s">
        <v>145</v>
      </c>
      <c r="D165" s="187" t="s">
        <v>122</v>
      </c>
      <c r="E165" s="188" t="s">
        <v>212</v>
      </c>
      <c r="F165" s="189" t="s">
        <v>213</v>
      </c>
      <c r="G165" s="190" t="s">
        <v>125</v>
      </c>
      <c r="H165" s="191">
        <v>6.6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38</v>
      </c>
      <c r="O165" s="71"/>
      <c r="P165" s="197">
        <f>O165*H165</f>
        <v>0</v>
      </c>
      <c r="Q165" s="197">
        <v>0.13319</v>
      </c>
      <c r="R165" s="197">
        <f>Q165*H165</f>
        <v>0.879054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126</v>
      </c>
      <c r="AT165" s="199" t="s">
        <v>122</v>
      </c>
      <c r="AU165" s="199" t="s">
        <v>127</v>
      </c>
      <c r="AY165" s="17" t="s">
        <v>119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127</v>
      </c>
      <c r="BK165" s="200">
        <f>ROUND(I165*H165,2)</f>
        <v>0</v>
      </c>
      <c r="BL165" s="17" t="s">
        <v>126</v>
      </c>
      <c r="BM165" s="199" t="s">
        <v>214</v>
      </c>
    </row>
    <row r="166" spans="1:65" s="13" customFormat="1" ht="11.25">
      <c r="B166" s="201"/>
      <c r="C166" s="202"/>
      <c r="D166" s="203" t="s">
        <v>129</v>
      </c>
      <c r="E166" s="204" t="s">
        <v>1</v>
      </c>
      <c r="F166" s="205" t="s">
        <v>215</v>
      </c>
      <c r="G166" s="202"/>
      <c r="H166" s="204" t="s">
        <v>1</v>
      </c>
      <c r="I166" s="206"/>
      <c r="J166" s="202"/>
      <c r="K166" s="202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129</v>
      </c>
      <c r="AU166" s="211" t="s">
        <v>127</v>
      </c>
      <c r="AV166" s="13" t="s">
        <v>80</v>
      </c>
      <c r="AW166" s="13" t="s">
        <v>30</v>
      </c>
      <c r="AX166" s="13" t="s">
        <v>72</v>
      </c>
      <c r="AY166" s="211" t="s">
        <v>119</v>
      </c>
    </row>
    <row r="167" spans="1:65" s="14" customFormat="1" ht="11.25">
      <c r="B167" s="212"/>
      <c r="C167" s="213"/>
      <c r="D167" s="203" t="s">
        <v>129</v>
      </c>
      <c r="E167" s="214" t="s">
        <v>1</v>
      </c>
      <c r="F167" s="215" t="s">
        <v>216</v>
      </c>
      <c r="G167" s="213"/>
      <c r="H167" s="216">
        <v>4.5999999999999996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129</v>
      </c>
      <c r="AU167" s="222" t="s">
        <v>127</v>
      </c>
      <c r="AV167" s="14" t="s">
        <v>127</v>
      </c>
      <c r="AW167" s="14" t="s">
        <v>30</v>
      </c>
      <c r="AX167" s="14" t="s">
        <v>72</v>
      </c>
      <c r="AY167" s="222" t="s">
        <v>119</v>
      </c>
    </row>
    <row r="168" spans="1:65" s="13" customFormat="1" ht="11.25">
      <c r="B168" s="201"/>
      <c r="C168" s="202"/>
      <c r="D168" s="203" t="s">
        <v>129</v>
      </c>
      <c r="E168" s="204" t="s">
        <v>1</v>
      </c>
      <c r="F168" s="205" t="s">
        <v>217</v>
      </c>
      <c r="G168" s="202"/>
      <c r="H168" s="204" t="s">
        <v>1</v>
      </c>
      <c r="I168" s="206"/>
      <c r="J168" s="202"/>
      <c r="K168" s="202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129</v>
      </c>
      <c r="AU168" s="211" t="s">
        <v>127</v>
      </c>
      <c r="AV168" s="13" t="s">
        <v>80</v>
      </c>
      <c r="AW168" s="13" t="s">
        <v>30</v>
      </c>
      <c r="AX168" s="13" t="s">
        <v>72</v>
      </c>
      <c r="AY168" s="211" t="s">
        <v>119</v>
      </c>
    </row>
    <row r="169" spans="1:65" s="14" customFormat="1" ht="11.25">
      <c r="B169" s="212"/>
      <c r="C169" s="213"/>
      <c r="D169" s="203" t="s">
        <v>129</v>
      </c>
      <c r="E169" s="214" t="s">
        <v>1</v>
      </c>
      <c r="F169" s="215" t="s">
        <v>218</v>
      </c>
      <c r="G169" s="213"/>
      <c r="H169" s="216">
        <v>2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129</v>
      </c>
      <c r="AU169" s="222" t="s">
        <v>127</v>
      </c>
      <c r="AV169" s="14" t="s">
        <v>127</v>
      </c>
      <c r="AW169" s="14" t="s">
        <v>30</v>
      </c>
      <c r="AX169" s="14" t="s">
        <v>72</v>
      </c>
      <c r="AY169" s="222" t="s">
        <v>119</v>
      </c>
    </row>
    <row r="170" spans="1:65" s="15" customFormat="1" ht="11.25">
      <c r="B170" s="223"/>
      <c r="C170" s="224"/>
      <c r="D170" s="203" t="s">
        <v>129</v>
      </c>
      <c r="E170" s="225" t="s">
        <v>1</v>
      </c>
      <c r="F170" s="226" t="s">
        <v>138</v>
      </c>
      <c r="G170" s="224"/>
      <c r="H170" s="227">
        <v>6.6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AT170" s="233" t="s">
        <v>129</v>
      </c>
      <c r="AU170" s="233" t="s">
        <v>127</v>
      </c>
      <c r="AV170" s="15" t="s">
        <v>126</v>
      </c>
      <c r="AW170" s="15" t="s">
        <v>30</v>
      </c>
      <c r="AX170" s="15" t="s">
        <v>80</v>
      </c>
      <c r="AY170" s="233" t="s">
        <v>119</v>
      </c>
    </row>
    <row r="171" spans="1:65" s="2" customFormat="1" ht="24.2" customHeight="1">
      <c r="A171" s="34"/>
      <c r="B171" s="35"/>
      <c r="C171" s="187" t="s">
        <v>219</v>
      </c>
      <c r="D171" s="187" t="s">
        <v>122</v>
      </c>
      <c r="E171" s="188" t="s">
        <v>220</v>
      </c>
      <c r="F171" s="189" t="s">
        <v>221</v>
      </c>
      <c r="G171" s="190" t="s">
        <v>125</v>
      </c>
      <c r="H171" s="191">
        <v>11.59</v>
      </c>
      <c r="I171" s="192"/>
      <c r="J171" s="193">
        <f>ROUND(I171*H171,2)</f>
        <v>0</v>
      </c>
      <c r="K171" s="194"/>
      <c r="L171" s="39"/>
      <c r="M171" s="195" t="s">
        <v>1</v>
      </c>
      <c r="N171" s="196" t="s">
        <v>38</v>
      </c>
      <c r="O171" s="71"/>
      <c r="P171" s="197">
        <f>O171*H171</f>
        <v>0</v>
      </c>
      <c r="Q171" s="197">
        <v>6.1719999999999997E-2</v>
      </c>
      <c r="R171" s="197">
        <f>Q171*H171</f>
        <v>0.71533479999999994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126</v>
      </c>
      <c r="AT171" s="199" t="s">
        <v>122</v>
      </c>
      <c r="AU171" s="199" t="s">
        <v>127</v>
      </c>
      <c r="AY171" s="17" t="s">
        <v>119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127</v>
      </c>
      <c r="BK171" s="200">
        <f>ROUND(I171*H171,2)</f>
        <v>0</v>
      </c>
      <c r="BL171" s="17" t="s">
        <v>126</v>
      </c>
      <c r="BM171" s="199" t="s">
        <v>222</v>
      </c>
    </row>
    <row r="172" spans="1:65" s="13" customFormat="1" ht="11.25">
      <c r="B172" s="201"/>
      <c r="C172" s="202"/>
      <c r="D172" s="203" t="s">
        <v>129</v>
      </c>
      <c r="E172" s="204" t="s">
        <v>1</v>
      </c>
      <c r="F172" s="205" t="s">
        <v>223</v>
      </c>
      <c r="G172" s="202"/>
      <c r="H172" s="204" t="s">
        <v>1</v>
      </c>
      <c r="I172" s="206"/>
      <c r="J172" s="202"/>
      <c r="K172" s="202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129</v>
      </c>
      <c r="AU172" s="211" t="s">
        <v>127</v>
      </c>
      <c r="AV172" s="13" t="s">
        <v>80</v>
      </c>
      <c r="AW172" s="13" t="s">
        <v>30</v>
      </c>
      <c r="AX172" s="13" t="s">
        <v>72</v>
      </c>
      <c r="AY172" s="211" t="s">
        <v>119</v>
      </c>
    </row>
    <row r="173" spans="1:65" s="14" customFormat="1" ht="11.25">
      <c r="B173" s="212"/>
      <c r="C173" s="213"/>
      <c r="D173" s="203" t="s">
        <v>129</v>
      </c>
      <c r="E173" s="214" t="s">
        <v>1</v>
      </c>
      <c r="F173" s="215" t="s">
        <v>224</v>
      </c>
      <c r="G173" s="213"/>
      <c r="H173" s="216">
        <v>10.5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129</v>
      </c>
      <c r="AU173" s="222" t="s">
        <v>127</v>
      </c>
      <c r="AV173" s="14" t="s">
        <v>127</v>
      </c>
      <c r="AW173" s="14" t="s">
        <v>30</v>
      </c>
      <c r="AX173" s="14" t="s">
        <v>72</v>
      </c>
      <c r="AY173" s="222" t="s">
        <v>119</v>
      </c>
    </row>
    <row r="174" spans="1:65" s="13" customFormat="1" ht="11.25">
      <c r="B174" s="201"/>
      <c r="C174" s="202"/>
      <c r="D174" s="203" t="s">
        <v>129</v>
      </c>
      <c r="E174" s="204" t="s">
        <v>1</v>
      </c>
      <c r="F174" s="205" t="s">
        <v>225</v>
      </c>
      <c r="G174" s="202"/>
      <c r="H174" s="204" t="s">
        <v>1</v>
      </c>
      <c r="I174" s="206"/>
      <c r="J174" s="202"/>
      <c r="K174" s="202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129</v>
      </c>
      <c r="AU174" s="211" t="s">
        <v>127</v>
      </c>
      <c r="AV174" s="13" t="s">
        <v>80</v>
      </c>
      <c r="AW174" s="13" t="s">
        <v>30</v>
      </c>
      <c r="AX174" s="13" t="s">
        <v>72</v>
      </c>
      <c r="AY174" s="211" t="s">
        <v>119</v>
      </c>
    </row>
    <row r="175" spans="1:65" s="14" customFormat="1" ht="11.25">
      <c r="B175" s="212"/>
      <c r="C175" s="213"/>
      <c r="D175" s="203" t="s">
        <v>129</v>
      </c>
      <c r="E175" s="214" t="s">
        <v>1</v>
      </c>
      <c r="F175" s="215" t="s">
        <v>226</v>
      </c>
      <c r="G175" s="213"/>
      <c r="H175" s="216">
        <v>1.0899999999999999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129</v>
      </c>
      <c r="AU175" s="222" t="s">
        <v>127</v>
      </c>
      <c r="AV175" s="14" t="s">
        <v>127</v>
      </c>
      <c r="AW175" s="14" t="s">
        <v>30</v>
      </c>
      <c r="AX175" s="14" t="s">
        <v>72</v>
      </c>
      <c r="AY175" s="222" t="s">
        <v>119</v>
      </c>
    </row>
    <row r="176" spans="1:65" s="15" customFormat="1" ht="11.25">
      <c r="B176" s="223"/>
      <c r="C176" s="224"/>
      <c r="D176" s="203" t="s">
        <v>129</v>
      </c>
      <c r="E176" s="225" t="s">
        <v>1</v>
      </c>
      <c r="F176" s="226" t="s">
        <v>138</v>
      </c>
      <c r="G176" s="224"/>
      <c r="H176" s="227">
        <v>11.59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129</v>
      </c>
      <c r="AU176" s="233" t="s">
        <v>127</v>
      </c>
      <c r="AV176" s="15" t="s">
        <v>126</v>
      </c>
      <c r="AW176" s="15" t="s">
        <v>30</v>
      </c>
      <c r="AX176" s="15" t="s">
        <v>80</v>
      </c>
      <c r="AY176" s="233" t="s">
        <v>119</v>
      </c>
    </row>
    <row r="177" spans="1:65" s="12" customFormat="1" ht="22.9" customHeight="1">
      <c r="B177" s="171"/>
      <c r="C177" s="172"/>
      <c r="D177" s="173" t="s">
        <v>71</v>
      </c>
      <c r="E177" s="185" t="s">
        <v>219</v>
      </c>
      <c r="F177" s="185" t="s">
        <v>227</v>
      </c>
      <c r="G177" s="172"/>
      <c r="H177" s="172"/>
      <c r="I177" s="175"/>
      <c r="J177" s="186">
        <f>BK177</f>
        <v>0</v>
      </c>
      <c r="K177" s="172"/>
      <c r="L177" s="177"/>
      <c r="M177" s="178"/>
      <c r="N177" s="179"/>
      <c r="O177" s="179"/>
      <c r="P177" s="180">
        <f>SUM(P178:P303)</f>
        <v>0</v>
      </c>
      <c r="Q177" s="179"/>
      <c r="R177" s="180">
        <f>SUM(R178:R303)</f>
        <v>3.8043492669200001</v>
      </c>
      <c r="S177" s="179"/>
      <c r="T177" s="181">
        <f>SUM(T178:T303)</f>
        <v>0</v>
      </c>
      <c r="AR177" s="182" t="s">
        <v>80</v>
      </c>
      <c r="AT177" s="183" t="s">
        <v>71</v>
      </c>
      <c r="AU177" s="183" t="s">
        <v>80</v>
      </c>
      <c r="AY177" s="182" t="s">
        <v>119</v>
      </c>
      <c r="BK177" s="184">
        <f>SUM(BK178:BK303)</f>
        <v>0</v>
      </c>
    </row>
    <row r="178" spans="1:65" s="2" customFormat="1" ht="24.2" customHeight="1">
      <c r="A178" s="34"/>
      <c r="B178" s="35"/>
      <c r="C178" s="187" t="s">
        <v>228</v>
      </c>
      <c r="D178" s="187" t="s">
        <v>122</v>
      </c>
      <c r="E178" s="188" t="s">
        <v>229</v>
      </c>
      <c r="F178" s="189" t="s">
        <v>230</v>
      </c>
      <c r="G178" s="190" t="s">
        <v>125</v>
      </c>
      <c r="H178" s="191">
        <v>94.58</v>
      </c>
      <c r="I178" s="192"/>
      <c r="J178" s="193">
        <f>ROUND(I178*H178,2)</f>
        <v>0</v>
      </c>
      <c r="K178" s="194"/>
      <c r="L178" s="39"/>
      <c r="M178" s="195" t="s">
        <v>1</v>
      </c>
      <c r="N178" s="196" t="s">
        <v>38</v>
      </c>
      <c r="O178" s="71"/>
      <c r="P178" s="197">
        <f>O178*H178</f>
        <v>0</v>
      </c>
      <c r="Q178" s="197">
        <v>2.63E-4</v>
      </c>
      <c r="R178" s="197">
        <f>Q178*H178</f>
        <v>2.4874540000000001E-2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126</v>
      </c>
      <c r="AT178" s="199" t="s">
        <v>122</v>
      </c>
      <c r="AU178" s="199" t="s">
        <v>127</v>
      </c>
      <c r="AY178" s="17" t="s">
        <v>119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127</v>
      </c>
      <c r="BK178" s="200">
        <f>ROUND(I178*H178,2)</f>
        <v>0</v>
      </c>
      <c r="BL178" s="17" t="s">
        <v>126</v>
      </c>
      <c r="BM178" s="199" t="s">
        <v>231</v>
      </c>
    </row>
    <row r="179" spans="1:65" s="13" customFormat="1" ht="11.25">
      <c r="B179" s="201"/>
      <c r="C179" s="202"/>
      <c r="D179" s="203" t="s">
        <v>129</v>
      </c>
      <c r="E179" s="204" t="s">
        <v>1</v>
      </c>
      <c r="F179" s="205" t="s">
        <v>232</v>
      </c>
      <c r="G179" s="202"/>
      <c r="H179" s="204" t="s">
        <v>1</v>
      </c>
      <c r="I179" s="206"/>
      <c r="J179" s="202"/>
      <c r="K179" s="202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129</v>
      </c>
      <c r="AU179" s="211" t="s">
        <v>127</v>
      </c>
      <c r="AV179" s="13" t="s">
        <v>80</v>
      </c>
      <c r="AW179" s="13" t="s">
        <v>30</v>
      </c>
      <c r="AX179" s="13" t="s">
        <v>72</v>
      </c>
      <c r="AY179" s="211" t="s">
        <v>119</v>
      </c>
    </row>
    <row r="180" spans="1:65" s="14" customFormat="1" ht="11.25">
      <c r="B180" s="212"/>
      <c r="C180" s="213"/>
      <c r="D180" s="203" t="s">
        <v>129</v>
      </c>
      <c r="E180" s="214" t="s">
        <v>1</v>
      </c>
      <c r="F180" s="215" t="s">
        <v>233</v>
      </c>
      <c r="G180" s="213"/>
      <c r="H180" s="216">
        <v>9.74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129</v>
      </c>
      <c r="AU180" s="222" t="s">
        <v>127</v>
      </c>
      <c r="AV180" s="14" t="s">
        <v>127</v>
      </c>
      <c r="AW180" s="14" t="s">
        <v>30</v>
      </c>
      <c r="AX180" s="14" t="s">
        <v>72</v>
      </c>
      <c r="AY180" s="222" t="s">
        <v>119</v>
      </c>
    </row>
    <row r="181" spans="1:65" s="13" customFormat="1" ht="11.25">
      <c r="B181" s="201"/>
      <c r="C181" s="202"/>
      <c r="D181" s="203" t="s">
        <v>129</v>
      </c>
      <c r="E181" s="204" t="s">
        <v>1</v>
      </c>
      <c r="F181" s="205" t="s">
        <v>234</v>
      </c>
      <c r="G181" s="202"/>
      <c r="H181" s="204" t="s">
        <v>1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129</v>
      </c>
      <c r="AU181" s="211" t="s">
        <v>127</v>
      </c>
      <c r="AV181" s="13" t="s">
        <v>80</v>
      </c>
      <c r="AW181" s="13" t="s">
        <v>30</v>
      </c>
      <c r="AX181" s="13" t="s">
        <v>72</v>
      </c>
      <c r="AY181" s="211" t="s">
        <v>119</v>
      </c>
    </row>
    <row r="182" spans="1:65" s="14" customFormat="1" ht="11.25">
      <c r="B182" s="212"/>
      <c r="C182" s="213"/>
      <c r="D182" s="203" t="s">
        <v>129</v>
      </c>
      <c r="E182" s="214" t="s">
        <v>1</v>
      </c>
      <c r="F182" s="215" t="s">
        <v>235</v>
      </c>
      <c r="G182" s="213"/>
      <c r="H182" s="216">
        <v>1.87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129</v>
      </c>
      <c r="AU182" s="222" t="s">
        <v>127</v>
      </c>
      <c r="AV182" s="14" t="s">
        <v>127</v>
      </c>
      <c r="AW182" s="14" t="s">
        <v>30</v>
      </c>
      <c r="AX182" s="14" t="s">
        <v>72</v>
      </c>
      <c r="AY182" s="222" t="s">
        <v>119</v>
      </c>
    </row>
    <row r="183" spans="1:65" s="13" customFormat="1" ht="11.25">
      <c r="B183" s="201"/>
      <c r="C183" s="202"/>
      <c r="D183" s="203" t="s">
        <v>129</v>
      </c>
      <c r="E183" s="204" t="s">
        <v>1</v>
      </c>
      <c r="F183" s="205" t="s">
        <v>236</v>
      </c>
      <c r="G183" s="202"/>
      <c r="H183" s="204" t="s">
        <v>1</v>
      </c>
      <c r="I183" s="206"/>
      <c r="J183" s="202"/>
      <c r="K183" s="202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129</v>
      </c>
      <c r="AU183" s="211" t="s">
        <v>127</v>
      </c>
      <c r="AV183" s="13" t="s">
        <v>80</v>
      </c>
      <c r="AW183" s="13" t="s">
        <v>30</v>
      </c>
      <c r="AX183" s="13" t="s">
        <v>72</v>
      </c>
      <c r="AY183" s="211" t="s">
        <v>119</v>
      </c>
    </row>
    <row r="184" spans="1:65" s="14" customFormat="1" ht="11.25">
      <c r="B184" s="212"/>
      <c r="C184" s="213"/>
      <c r="D184" s="203" t="s">
        <v>129</v>
      </c>
      <c r="E184" s="214" t="s">
        <v>1</v>
      </c>
      <c r="F184" s="215" t="s">
        <v>237</v>
      </c>
      <c r="G184" s="213"/>
      <c r="H184" s="216">
        <v>21</v>
      </c>
      <c r="I184" s="217"/>
      <c r="J184" s="213"/>
      <c r="K184" s="213"/>
      <c r="L184" s="218"/>
      <c r="M184" s="219"/>
      <c r="N184" s="220"/>
      <c r="O184" s="220"/>
      <c r="P184" s="220"/>
      <c r="Q184" s="220"/>
      <c r="R184" s="220"/>
      <c r="S184" s="220"/>
      <c r="T184" s="221"/>
      <c r="AT184" s="222" t="s">
        <v>129</v>
      </c>
      <c r="AU184" s="222" t="s">
        <v>127</v>
      </c>
      <c r="AV184" s="14" t="s">
        <v>127</v>
      </c>
      <c r="AW184" s="14" t="s">
        <v>30</v>
      </c>
      <c r="AX184" s="14" t="s">
        <v>72</v>
      </c>
      <c r="AY184" s="222" t="s">
        <v>119</v>
      </c>
    </row>
    <row r="185" spans="1:65" s="13" customFormat="1" ht="11.25">
      <c r="B185" s="201"/>
      <c r="C185" s="202"/>
      <c r="D185" s="203" t="s">
        <v>129</v>
      </c>
      <c r="E185" s="204" t="s">
        <v>1</v>
      </c>
      <c r="F185" s="205" t="s">
        <v>223</v>
      </c>
      <c r="G185" s="202"/>
      <c r="H185" s="204" t="s">
        <v>1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129</v>
      </c>
      <c r="AU185" s="211" t="s">
        <v>127</v>
      </c>
      <c r="AV185" s="13" t="s">
        <v>80</v>
      </c>
      <c r="AW185" s="13" t="s">
        <v>30</v>
      </c>
      <c r="AX185" s="13" t="s">
        <v>72</v>
      </c>
      <c r="AY185" s="211" t="s">
        <v>119</v>
      </c>
    </row>
    <row r="186" spans="1:65" s="14" customFormat="1" ht="11.25">
      <c r="B186" s="212"/>
      <c r="C186" s="213"/>
      <c r="D186" s="203" t="s">
        <v>129</v>
      </c>
      <c r="E186" s="214" t="s">
        <v>1</v>
      </c>
      <c r="F186" s="215" t="s">
        <v>238</v>
      </c>
      <c r="G186" s="213"/>
      <c r="H186" s="216">
        <v>22.37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129</v>
      </c>
      <c r="AU186" s="222" t="s">
        <v>127</v>
      </c>
      <c r="AV186" s="14" t="s">
        <v>127</v>
      </c>
      <c r="AW186" s="14" t="s">
        <v>30</v>
      </c>
      <c r="AX186" s="14" t="s">
        <v>72</v>
      </c>
      <c r="AY186" s="222" t="s">
        <v>119</v>
      </c>
    </row>
    <row r="187" spans="1:65" s="13" customFormat="1" ht="11.25">
      <c r="B187" s="201"/>
      <c r="C187" s="202"/>
      <c r="D187" s="203" t="s">
        <v>129</v>
      </c>
      <c r="E187" s="204" t="s">
        <v>1</v>
      </c>
      <c r="F187" s="205" t="s">
        <v>239</v>
      </c>
      <c r="G187" s="202"/>
      <c r="H187" s="204" t="s">
        <v>1</v>
      </c>
      <c r="I187" s="206"/>
      <c r="J187" s="202"/>
      <c r="K187" s="202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129</v>
      </c>
      <c r="AU187" s="211" t="s">
        <v>127</v>
      </c>
      <c r="AV187" s="13" t="s">
        <v>80</v>
      </c>
      <c r="AW187" s="13" t="s">
        <v>30</v>
      </c>
      <c r="AX187" s="13" t="s">
        <v>72</v>
      </c>
      <c r="AY187" s="211" t="s">
        <v>119</v>
      </c>
    </row>
    <row r="188" spans="1:65" s="14" customFormat="1" ht="11.25">
      <c r="B188" s="212"/>
      <c r="C188" s="213"/>
      <c r="D188" s="203" t="s">
        <v>129</v>
      </c>
      <c r="E188" s="214" t="s">
        <v>1</v>
      </c>
      <c r="F188" s="215" t="s">
        <v>240</v>
      </c>
      <c r="G188" s="213"/>
      <c r="H188" s="216">
        <v>5.84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129</v>
      </c>
      <c r="AU188" s="222" t="s">
        <v>127</v>
      </c>
      <c r="AV188" s="14" t="s">
        <v>127</v>
      </c>
      <c r="AW188" s="14" t="s">
        <v>30</v>
      </c>
      <c r="AX188" s="14" t="s">
        <v>72</v>
      </c>
      <c r="AY188" s="222" t="s">
        <v>119</v>
      </c>
    </row>
    <row r="189" spans="1:65" s="13" customFormat="1" ht="11.25">
      <c r="B189" s="201"/>
      <c r="C189" s="202"/>
      <c r="D189" s="203" t="s">
        <v>129</v>
      </c>
      <c r="E189" s="204" t="s">
        <v>1</v>
      </c>
      <c r="F189" s="205" t="s">
        <v>241</v>
      </c>
      <c r="G189" s="202"/>
      <c r="H189" s="204" t="s">
        <v>1</v>
      </c>
      <c r="I189" s="206"/>
      <c r="J189" s="202"/>
      <c r="K189" s="202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129</v>
      </c>
      <c r="AU189" s="211" t="s">
        <v>127</v>
      </c>
      <c r="AV189" s="13" t="s">
        <v>80</v>
      </c>
      <c r="AW189" s="13" t="s">
        <v>30</v>
      </c>
      <c r="AX189" s="13" t="s">
        <v>72</v>
      </c>
      <c r="AY189" s="211" t="s">
        <v>119</v>
      </c>
    </row>
    <row r="190" spans="1:65" s="14" customFormat="1" ht="11.25">
      <c r="B190" s="212"/>
      <c r="C190" s="213"/>
      <c r="D190" s="203" t="s">
        <v>129</v>
      </c>
      <c r="E190" s="214" t="s">
        <v>1</v>
      </c>
      <c r="F190" s="215" t="s">
        <v>242</v>
      </c>
      <c r="G190" s="213"/>
      <c r="H190" s="216">
        <v>18.899999999999999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129</v>
      </c>
      <c r="AU190" s="222" t="s">
        <v>127</v>
      </c>
      <c r="AV190" s="14" t="s">
        <v>127</v>
      </c>
      <c r="AW190" s="14" t="s">
        <v>30</v>
      </c>
      <c r="AX190" s="14" t="s">
        <v>72</v>
      </c>
      <c r="AY190" s="222" t="s">
        <v>119</v>
      </c>
    </row>
    <row r="191" spans="1:65" s="13" customFormat="1" ht="11.25">
      <c r="B191" s="201"/>
      <c r="C191" s="202"/>
      <c r="D191" s="203" t="s">
        <v>129</v>
      </c>
      <c r="E191" s="204" t="s">
        <v>1</v>
      </c>
      <c r="F191" s="205" t="s">
        <v>225</v>
      </c>
      <c r="G191" s="202"/>
      <c r="H191" s="204" t="s">
        <v>1</v>
      </c>
      <c r="I191" s="206"/>
      <c r="J191" s="202"/>
      <c r="K191" s="202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129</v>
      </c>
      <c r="AU191" s="211" t="s">
        <v>127</v>
      </c>
      <c r="AV191" s="13" t="s">
        <v>80</v>
      </c>
      <c r="AW191" s="13" t="s">
        <v>30</v>
      </c>
      <c r="AX191" s="13" t="s">
        <v>72</v>
      </c>
      <c r="AY191" s="211" t="s">
        <v>119</v>
      </c>
    </row>
    <row r="192" spans="1:65" s="14" customFormat="1" ht="11.25">
      <c r="B192" s="212"/>
      <c r="C192" s="213"/>
      <c r="D192" s="203" t="s">
        <v>129</v>
      </c>
      <c r="E192" s="214" t="s">
        <v>1</v>
      </c>
      <c r="F192" s="215" t="s">
        <v>243</v>
      </c>
      <c r="G192" s="213"/>
      <c r="H192" s="216">
        <v>9.65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129</v>
      </c>
      <c r="AU192" s="222" t="s">
        <v>127</v>
      </c>
      <c r="AV192" s="14" t="s">
        <v>127</v>
      </c>
      <c r="AW192" s="14" t="s">
        <v>30</v>
      </c>
      <c r="AX192" s="14" t="s">
        <v>72</v>
      </c>
      <c r="AY192" s="222" t="s">
        <v>119</v>
      </c>
    </row>
    <row r="193" spans="1:65" s="13" customFormat="1" ht="11.25">
      <c r="B193" s="201"/>
      <c r="C193" s="202"/>
      <c r="D193" s="203" t="s">
        <v>129</v>
      </c>
      <c r="E193" s="204" t="s">
        <v>1</v>
      </c>
      <c r="F193" s="205" t="s">
        <v>244</v>
      </c>
      <c r="G193" s="202"/>
      <c r="H193" s="204" t="s">
        <v>1</v>
      </c>
      <c r="I193" s="206"/>
      <c r="J193" s="202"/>
      <c r="K193" s="202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129</v>
      </c>
      <c r="AU193" s="211" t="s">
        <v>127</v>
      </c>
      <c r="AV193" s="13" t="s">
        <v>80</v>
      </c>
      <c r="AW193" s="13" t="s">
        <v>30</v>
      </c>
      <c r="AX193" s="13" t="s">
        <v>72</v>
      </c>
      <c r="AY193" s="211" t="s">
        <v>119</v>
      </c>
    </row>
    <row r="194" spans="1:65" s="14" customFormat="1" ht="11.25">
      <c r="B194" s="212"/>
      <c r="C194" s="213"/>
      <c r="D194" s="203" t="s">
        <v>129</v>
      </c>
      <c r="E194" s="214" t="s">
        <v>1</v>
      </c>
      <c r="F194" s="215" t="s">
        <v>245</v>
      </c>
      <c r="G194" s="213"/>
      <c r="H194" s="216">
        <v>1.39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129</v>
      </c>
      <c r="AU194" s="222" t="s">
        <v>127</v>
      </c>
      <c r="AV194" s="14" t="s">
        <v>127</v>
      </c>
      <c r="AW194" s="14" t="s">
        <v>30</v>
      </c>
      <c r="AX194" s="14" t="s">
        <v>72</v>
      </c>
      <c r="AY194" s="222" t="s">
        <v>119</v>
      </c>
    </row>
    <row r="195" spans="1:65" s="13" customFormat="1" ht="11.25">
      <c r="B195" s="201"/>
      <c r="C195" s="202"/>
      <c r="D195" s="203" t="s">
        <v>129</v>
      </c>
      <c r="E195" s="204" t="s">
        <v>1</v>
      </c>
      <c r="F195" s="205" t="s">
        <v>246</v>
      </c>
      <c r="G195" s="202"/>
      <c r="H195" s="204" t="s">
        <v>1</v>
      </c>
      <c r="I195" s="206"/>
      <c r="J195" s="202"/>
      <c r="K195" s="202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129</v>
      </c>
      <c r="AU195" s="211" t="s">
        <v>127</v>
      </c>
      <c r="AV195" s="13" t="s">
        <v>80</v>
      </c>
      <c r="AW195" s="13" t="s">
        <v>30</v>
      </c>
      <c r="AX195" s="13" t="s">
        <v>72</v>
      </c>
      <c r="AY195" s="211" t="s">
        <v>119</v>
      </c>
    </row>
    <row r="196" spans="1:65" s="14" customFormat="1" ht="11.25">
      <c r="B196" s="212"/>
      <c r="C196" s="213"/>
      <c r="D196" s="203" t="s">
        <v>129</v>
      </c>
      <c r="E196" s="214" t="s">
        <v>1</v>
      </c>
      <c r="F196" s="215" t="s">
        <v>247</v>
      </c>
      <c r="G196" s="213"/>
      <c r="H196" s="216">
        <v>1.1499999999999999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129</v>
      </c>
      <c r="AU196" s="222" t="s">
        <v>127</v>
      </c>
      <c r="AV196" s="14" t="s">
        <v>127</v>
      </c>
      <c r="AW196" s="14" t="s">
        <v>30</v>
      </c>
      <c r="AX196" s="14" t="s">
        <v>72</v>
      </c>
      <c r="AY196" s="222" t="s">
        <v>119</v>
      </c>
    </row>
    <row r="197" spans="1:65" s="13" customFormat="1" ht="11.25">
      <c r="B197" s="201"/>
      <c r="C197" s="202"/>
      <c r="D197" s="203" t="s">
        <v>129</v>
      </c>
      <c r="E197" s="204" t="s">
        <v>1</v>
      </c>
      <c r="F197" s="205" t="s">
        <v>248</v>
      </c>
      <c r="G197" s="202"/>
      <c r="H197" s="204" t="s">
        <v>1</v>
      </c>
      <c r="I197" s="206"/>
      <c r="J197" s="202"/>
      <c r="K197" s="202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129</v>
      </c>
      <c r="AU197" s="211" t="s">
        <v>127</v>
      </c>
      <c r="AV197" s="13" t="s">
        <v>80</v>
      </c>
      <c r="AW197" s="13" t="s">
        <v>30</v>
      </c>
      <c r="AX197" s="13" t="s">
        <v>72</v>
      </c>
      <c r="AY197" s="211" t="s">
        <v>119</v>
      </c>
    </row>
    <row r="198" spans="1:65" s="14" customFormat="1" ht="11.25">
      <c r="B198" s="212"/>
      <c r="C198" s="213"/>
      <c r="D198" s="203" t="s">
        <v>129</v>
      </c>
      <c r="E198" s="214" t="s">
        <v>1</v>
      </c>
      <c r="F198" s="215" t="s">
        <v>249</v>
      </c>
      <c r="G198" s="213"/>
      <c r="H198" s="216">
        <v>2.67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129</v>
      </c>
      <c r="AU198" s="222" t="s">
        <v>127</v>
      </c>
      <c r="AV198" s="14" t="s">
        <v>127</v>
      </c>
      <c r="AW198" s="14" t="s">
        <v>30</v>
      </c>
      <c r="AX198" s="14" t="s">
        <v>72</v>
      </c>
      <c r="AY198" s="222" t="s">
        <v>119</v>
      </c>
    </row>
    <row r="199" spans="1:65" s="15" customFormat="1" ht="11.25">
      <c r="B199" s="223"/>
      <c r="C199" s="224"/>
      <c r="D199" s="203" t="s">
        <v>129</v>
      </c>
      <c r="E199" s="225" t="s">
        <v>1</v>
      </c>
      <c r="F199" s="226" t="s">
        <v>138</v>
      </c>
      <c r="G199" s="224"/>
      <c r="H199" s="227">
        <v>94.580000000000013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129</v>
      </c>
      <c r="AU199" s="233" t="s">
        <v>127</v>
      </c>
      <c r="AV199" s="15" t="s">
        <v>126</v>
      </c>
      <c r="AW199" s="15" t="s">
        <v>30</v>
      </c>
      <c r="AX199" s="15" t="s">
        <v>80</v>
      </c>
      <c r="AY199" s="233" t="s">
        <v>119</v>
      </c>
    </row>
    <row r="200" spans="1:65" s="2" customFormat="1" ht="24.2" customHeight="1">
      <c r="A200" s="34"/>
      <c r="B200" s="35"/>
      <c r="C200" s="187" t="s">
        <v>205</v>
      </c>
      <c r="D200" s="187" t="s">
        <v>122</v>
      </c>
      <c r="E200" s="188" t="s">
        <v>250</v>
      </c>
      <c r="F200" s="189" t="s">
        <v>251</v>
      </c>
      <c r="G200" s="190" t="s">
        <v>125</v>
      </c>
      <c r="H200" s="191">
        <v>94.58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38</v>
      </c>
      <c r="O200" s="71"/>
      <c r="P200" s="197">
        <f>O200*H200</f>
        <v>0</v>
      </c>
      <c r="Q200" s="197">
        <v>4.0000000000000001E-3</v>
      </c>
      <c r="R200" s="197">
        <f>Q200*H200</f>
        <v>0.37831999999999999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126</v>
      </c>
      <c r="AT200" s="199" t="s">
        <v>122</v>
      </c>
      <c r="AU200" s="199" t="s">
        <v>127</v>
      </c>
      <c r="AY200" s="17" t="s">
        <v>119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127</v>
      </c>
      <c r="BK200" s="200">
        <f>ROUND(I200*H200,2)</f>
        <v>0</v>
      </c>
      <c r="BL200" s="17" t="s">
        <v>126</v>
      </c>
      <c r="BM200" s="199" t="s">
        <v>252</v>
      </c>
    </row>
    <row r="201" spans="1:65" s="2" customFormat="1" ht="21.75" customHeight="1">
      <c r="A201" s="34"/>
      <c r="B201" s="35"/>
      <c r="C201" s="187" t="s">
        <v>120</v>
      </c>
      <c r="D201" s="187" t="s">
        <v>122</v>
      </c>
      <c r="E201" s="188" t="s">
        <v>253</v>
      </c>
      <c r="F201" s="189" t="s">
        <v>254</v>
      </c>
      <c r="G201" s="190" t="s">
        <v>125</v>
      </c>
      <c r="H201" s="191">
        <v>2.5059999999999998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38</v>
      </c>
      <c r="O201" s="71"/>
      <c r="P201" s="197">
        <f>O201*H201</f>
        <v>0</v>
      </c>
      <c r="Q201" s="197">
        <v>3.73E-2</v>
      </c>
      <c r="R201" s="197">
        <f>Q201*H201</f>
        <v>9.3473799999999996E-2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126</v>
      </c>
      <c r="AT201" s="199" t="s">
        <v>122</v>
      </c>
      <c r="AU201" s="199" t="s">
        <v>127</v>
      </c>
      <c r="AY201" s="17" t="s">
        <v>119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127</v>
      </c>
      <c r="BK201" s="200">
        <f>ROUND(I201*H201,2)</f>
        <v>0</v>
      </c>
      <c r="BL201" s="17" t="s">
        <v>126</v>
      </c>
      <c r="BM201" s="199" t="s">
        <v>255</v>
      </c>
    </row>
    <row r="202" spans="1:65" s="13" customFormat="1" ht="11.25">
      <c r="B202" s="201"/>
      <c r="C202" s="202"/>
      <c r="D202" s="203" t="s">
        <v>129</v>
      </c>
      <c r="E202" s="204" t="s">
        <v>1</v>
      </c>
      <c r="F202" s="205" t="s">
        <v>256</v>
      </c>
      <c r="G202" s="202"/>
      <c r="H202" s="204" t="s">
        <v>1</v>
      </c>
      <c r="I202" s="206"/>
      <c r="J202" s="202"/>
      <c r="K202" s="202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129</v>
      </c>
      <c r="AU202" s="211" t="s">
        <v>127</v>
      </c>
      <c r="AV202" s="13" t="s">
        <v>80</v>
      </c>
      <c r="AW202" s="13" t="s">
        <v>30</v>
      </c>
      <c r="AX202" s="13" t="s">
        <v>72</v>
      </c>
      <c r="AY202" s="211" t="s">
        <v>119</v>
      </c>
    </row>
    <row r="203" spans="1:65" s="14" customFormat="1" ht="11.25">
      <c r="B203" s="212"/>
      <c r="C203" s="213"/>
      <c r="D203" s="203" t="s">
        <v>129</v>
      </c>
      <c r="E203" s="214" t="s">
        <v>1</v>
      </c>
      <c r="F203" s="215" t="s">
        <v>257</v>
      </c>
      <c r="G203" s="213"/>
      <c r="H203" s="216">
        <v>1.7000000000000002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129</v>
      </c>
      <c r="AU203" s="222" t="s">
        <v>127</v>
      </c>
      <c r="AV203" s="14" t="s">
        <v>127</v>
      </c>
      <c r="AW203" s="14" t="s">
        <v>30</v>
      </c>
      <c r="AX203" s="14" t="s">
        <v>72</v>
      </c>
      <c r="AY203" s="222" t="s">
        <v>119</v>
      </c>
    </row>
    <row r="204" spans="1:65" s="13" customFormat="1" ht="11.25">
      <c r="B204" s="201"/>
      <c r="C204" s="202"/>
      <c r="D204" s="203" t="s">
        <v>129</v>
      </c>
      <c r="E204" s="204" t="s">
        <v>1</v>
      </c>
      <c r="F204" s="205" t="s">
        <v>258</v>
      </c>
      <c r="G204" s="202"/>
      <c r="H204" s="204" t="s">
        <v>1</v>
      </c>
      <c r="I204" s="206"/>
      <c r="J204" s="202"/>
      <c r="K204" s="202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129</v>
      </c>
      <c r="AU204" s="211" t="s">
        <v>127</v>
      </c>
      <c r="AV204" s="13" t="s">
        <v>80</v>
      </c>
      <c r="AW204" s="13" t="s">
        <v>30</v>
      </c>
      <c r="AX204" s="13" t="s">
        <v>72</v>
      </c>
      <c r="AY204" s="211" t="s">
        <v>119</v>
      </c>
    </row>
    <row r="205" spans="1:65" s="14" customFormat="1" ht="11.25">
      <c r="B205" s="212"/>
      <c r="C205" s="213"/>
      <c r="D205" s="203" t="s">
        <v>129</v>
      </c>
      <c r="E205" s="214" t="s">
        <v>1</v>
      </c>
      <c r="F205" s="215" t="s">
        <v>259</v>
      </c>
      <c r="G205" s="213"/>
      <c r="H205" s="216">
        <v>0.64000000000000012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129</v>
      </c>
      <c r="AU205" s="222" t="s">
        <v>127</v>
      </c>
      <c r="AV205" s="14" t="s">
        <v>127</v>
      </c>
      <c r="AW205" s="14" t="s">
        <v>30</v>
      </c>
      <c r="AX205" s="14" t="s">
        <v>72</v>
      </c>
      <c r="AY205" s="222" t="s">
        <v>119</v>
      </c>
    </row>
    <row r="206" spans="1:65" s="14" customFormat="1" ht="11.25">
      <c r="B206" s="212"/>
      <c r="C206" s="213"/>
      <c r="D206" s="203" t="s">
        <v>129</v>
      </c>
      <c r="E206" s="214" t="s">
        <v>1</v>
      </c>
      <c r="F206" s="215" t="s">
        <v>260</v>
      </c>
      <c r="G206" s="213"/>
      <c r="H206" s="216">
        <v>0.16600000000000001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129</v>
      </c>
      <c r="AU206" s="222" t="s">
        <v>127</v>
      </c>
      <c r="AV206" s="14" t="s">
        <v>127</v>
      </c>
      <c r="AW206" s="14" t="s">
        <v>30</v>
      </c>
      <c r="AX206" s="14" t="s">
        <v>72</v>
      </c>
      <c r="AY206" s="222" t="s">
        <v>119</v>
      </c>
    </row>
    <row r="207" spans="1:65" s="15" customFormat="1" ht="11.25">
      <c r="B207" s="223"/>
      <c r="C207" s="224"/>
      <c r="D207" s="203" t="s">
        <v>129</v>
      </c>
      <c r="E207" s="225" t="s">
        <v>1</v>
      </c>
      <c r="F207" s="226" t="s">
        <v>138</v>
      </c>
      <c r="G207" s="224"/>
      <c r="H207" s="227">
        <v>2.5060000000000002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AT207" s="233" t="s">
        <v>129</v>
      </c>
      <c r="AU207" s="233" t="s">
        <v>127</v>
      </c>
      <c r="AV207" s="15" t="s">
        <v>126</v>
      </c>
      <c r="AW207" s="15" t="s">
        <v>30</v>
      </c>
      <c r="AX207" s="15" t="s">
        <v>80</v>
      </c>
      <c r="AY207" s="233" t="s">
        <v>119</v>
      </c>
    </row>
    <row r="208" spans="1:65" s="2" customFormat="1" ht="24.2" customHeight="1">
      <c r="A208" s="34"/>
      <c r="B208" s="35"/>
      <c r="C208" s="187" t="s">
        <v>261</v>
      </c>
      <c r="D208" s="187" t="s">
        <v>122</v>
      </c>
      <c r="E208" s="188" t="s">
        <v>262</v>
      </c>
      <c r="F208" s="189" t="s">
        <v>263</v>
      </c>
      <c r="G208" s="190" t="s">
        <v>125</v>
      </c>
      <c r="H208" s="191">
        <v>37.215000000000003</v>
      </c>
      <c r="I208" s="192"/>
      <c r="J208" s="193">
        <f>ROUND(I208*H208,2)</f>
        <v>0</v>
      </c>
      <c r="K208" s="194"/>
      <c r="L208" s="39"/>
      <c r="M208" s="195" t="s">
        <v>1</v>
      </c>
      <c r="N208" s="196" t="s">
        <v>38</v>
      </c>
      <c r="O208" s="71"/>
      <c r="P208" s="197">
        <f>O208*H208</f>
        <v>0</v>
      </c>
      <c r="Q208" s="197">
        <v>7.3499999999999998E-3</v>
      </c>
      <c r="R208" s="197">
        <f>Q208*H208</f>
        <v>0.27353025000000003</v>
      </c>
      <c r="S208" s="197">
        <v>0</v>
      </c>
      <c r="T208" s="19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9" t="s">
        <v>126</v>
      </c>
      <c r="AT208" s="199" t="s">
        <v>122</v>
      </c>
      <c r="AU208" s="199" t="s">
        <v>127</v>
      </c>
      <c r="AY208" s="17" t="s">
        <v>119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127</v>
      </c>
      <c r="BK208" s="200">
        <f>ROUND(I208*H208,2)</f>
        <v>0</v>
      </c>
      <c r="BL208" s="17" t="s">
        <v>126</v>
      </c>
      <c r="BM208" s="199" t="s">
        <v>264</v>
      </c>
    </row>
    <row r="209" spans="2:51" s="13" customFormat="1" ht="11.25">
      <c r="B209" s="201"/>
      <c r="C209" s="202"/>
      <c r="D209" s="203" t="s">
        <v>129</v>
      </c>
      <c r="E209" s="204" t="s">
        <v>1</v>
      </c>
      <c r="F209" s="205" t="s">
        <v>265</v>
      </c>
      <c r="G209" s="202"/>
      <c r="H209" s="204" t="s">
        <v>1</v>
      </c>
      <c r="I209" s="206"/>
      <c r="J209" s="202"/>
      <c r="K209" s="202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129</v>
      </c>
      <c r="AU209" s="211" t="s">
        <v>127</v>
      </c>
      <c r="AV209" s="13" t="s">
        <v>80</v>
      </c>
      <c r="AW209" s="13" t="s">
        <v>30</v>
      </c>
      <c r="AX209" s="13" t="s">
        <v>72</v>
      </c>
      <c r="AY209" s="211" t="s">
        <v>119</v>
      </c>
    </row>
    <row r="210" spans="2:51" s="14" customFormat="1" ht="11.25">
      <c r="B210" s="212"/>
      <c r="C210" s="213"/>
      <c r="D210" s="203" t="s">
        <v>129</v>
      </c>
      <c r="E210" s="214" t="s">
        <v>1</v>
      </c>
      <c r="F210" s="215" t="s">
        <v>266</v>
      </c>
      <c r="G210" s="213"/>
      <c r="H210" s="216">
        <v>9.1999999999999993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129</v>
      </c>
      <c r="AU210" s="222" t="s">
        <v>127</v>
      </c>
      <c r="AV210" s="14" t="s">
        <v>127</v>
      </c>
      <c r="AW210" s="14" t="s">
        <v>30</v>
      </c>
      <c r="AX210" s="14" t="s">
        <v>72</v>
      </c>
      <c r="AY210" s="222" t="s">
        <v>119</v>
      </c>
    </row>
    <row r="211" spans="2:51" s="13" customFormat="1" ht="11.25">
      <c r="B211" s="201"/>
      <c r="C211" s="202"/>
      <c r="D211" s="203" t="s">
        <v>129</v>
      </c>
      <c r="E211" s="204" t="s">
        <v>1</v>
      </c>
      <c r="F211" s="205" t="s">
        <v>267</v>
      </c>
      <c r="G211" s="202"/>
      <c r="H211" s="204" t="s">
        <v>1</v>
      </c>
      <c r="I211" s="206"/>
      <c r="J211" s="202"/>
      <c r="K211" s="202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129</v>
      </c>
      <c r="AU211" s="211" t="s">
        <v>127</v>
      </c>
      <c r="AV211" s="13" t="s">
        <v>80</v>
      </c>
      <c r="AW211" s="13" t="s">
        <v>30</v>
      </c>
      <c r="AX211" s="13" t="s">
        <v>72</v>
      </c>
      <c r="AY211" s="211" t="s">
        <v>119</v>
      </c>
    </row>
    <row r="212" spans="2:51" s="13" customFormat="1" ht="11.25">
      <c r="B212" s="201"/>
      <c r="C212" s="202"/>
      <c r="D212" s="203" t="s">
        <v>129</v>
      </c>
      <c r="E212" s="204" t="s">
        <v>1</v>
      </c>
      <c r="F212" s="205" t="s">
        <v>248</v>
      </c>
      <c r="G212" s="202"/>
      <c r="H212" s="204" t="s">
        <v>1</v>
      </c>
      <c r="I212" s="206"/>
      <c r="J212" s="202"/>
      <c r="K212" s="202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129</v>
      </c>
      <c r="AU212" s="211" t="s">
        <v>127</v>
      </c>
      <c r="AV212" s="13" t="s">
        <v>80</v>
      </c>
      <c r="AW212" s="13" t="s">
        <v>30</v>
      </c>
      <c r="AX212" s="13" t="s">
        <v>72</v>
      </c>
      <c r="AY212" s="211" t="s">
        <v>119</v>
      </c>
    </row>
    <row r="213" spans="2:51" s="14" customFormat="1" ht="11.25">
      <c r="B213" s="212"/>
      <c r="C213" s="213"/>
      <c r="D213" s="203" t="s">
        <v>129</v>
      </c>
      <c r="E213" s="214" t="s">
        <v>1</v>
      </c>
      <c r="F213" s="215" t="s">
        <v>268</v>
      </c>
      <c r="G213" s="213"/>
      <c r="H213" s="216">
        <v>9.6319999999999979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129</v>
      </c>
      <c r="AU213" s="222" t="s">
        <v>127</v>
      </c>
      <c r="AV213" s="14" t="s">
        <v>127</v>
      </c>
      <c r="AW213" s="14" t="s">
        <v>30</v>
      </c>
      <c r="AX213" s="14" t="s">
        <v>72</v>
      </c>
      <c r="AY213" s="222" t="s">
        <v>119</v>
      </c>
    </row>
    <row r="214" spans="2:51" s="13" customFormat="1" ht="11.25">
      <c r="B214" s="201"/>
      <c r="C214" s="202"/>
      <c r="D214" s="203" t="s">
        <v>129</v>
      </c>
      <c r="E214" s="204" t="s">
        <v>1</v>
      </c>
      <c r="F214" s="205" t="s">
        <v>246</v>
      </c>
      <c r="G214" s="202"/>
      <c r="H214" s="204" t="s">
        <v>1</v>
      </c>
      <c r="I214" s="206"/>
      <c r="J214" s="202"/>
      <c r="K214" s="202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129</v>
      </c>
      <c r="AU214" s="211" t="s">
        <v>127</v>
      </c>
      <c r="AV214" s="13" t="s">
        <v>80</v>
      </c>
      <c r="AW214" s="13" t="s">
        <v>30</v>
      </c>
      <c r="AX214" s="13" t="s">
        <v>72</v>
      </c>
      <c r="AY214" s="211" t="s">
        <v>119</v>
      </c>
    </row>
    <row r="215" spans="2:51" s="14" customFormat="1" ht="11.25">
      <c r="B215" s="212"/>
      <c r="C215" s="213"/>
      <c r="D215" s="203" t="s">
        <v>129</v>
      </c>
      <c r="E215" s="214" t="s">
        <v>1</v>
      </c>
      <c r="F215" s="215" t="s">
        <v>269</v>
      </c>
      <c r="G215" s="213"/>
      <c r="H215" s="216">
        <v>6.1439999999999992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129</v>
      </c>
      <c r="AU215" s="222" t="s">
        <v>127</v>
      </c>
      <c r="AV215" s="14" t="s">
        <v>127</v>
      </c>
      <c r="AW215" s="14" t="s">
        <v>30</v>
      </c>
      <c r="AX215" s="14" t="s">
        <v>72</v>
      </c>
      <c r="AY215" s="222" t="s">
        <v>119</v>
      </c>
    </row>
    <row r="216" spans="2:51" s="13" customFormat="1" ht="11.25">
      <c r="B216" s="201"/>
      <c r="C216" s="202"/>
      <c r="D216" s="203" t="s">
        <v>129</v>
      </c>
      <c r="E216" s="204" t="s">
        <v>1</v>
      </c>
      <c r="F216" s="205" t="s">
        <v>225</v>
      </c>
      <c r="G216" s="202"/>
      <c r="H216" s="204" t="s">
        <v>1</v>
      </c>
      <c r="I216" s="206"/>
      <c r="J216" s="202"/>
      <c r="K216" s="202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129</v>
      </c>
      <c r="AU216" s="211" t="s">
        <v>127</v>
      </c>
      <c r="AV216" s="13" t="s">
        <v>80</v>
      </c>
      <c r="AW216" s="13" t="s">
        <v>30</v>
      </c>
      <c r="AX216" s="13" t="s">
        <v>72</v>
      </c>
      <c r="AY216" s="211" t="s">
        <v>119</v>
      </c>
    </row>
    <row r="217" spans="2:51" s="14" customFormat="1" ht="11.25">
      <c r="B217" s="212"/>
      <c r="C217" s="213"/>
      <c r="D217" s="203" t="s">
        <v>129</v>
      </c>
      <c r="E217" s="214" t="s">
        <v>1</v>
      </c>
      <c r="F217" s="215" t="s">
        <v>270</v>
      </c>
      <c r="G217" s="213"/>
      <c r="H217" s="216">
        <v>7.363999999999999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129</v>
      </c>
      <c r="AU217" s="222" t="s">
        <v>127</v>
      </c>
      <c r="AV217" s="14" t="s">
        <v>127</v>
      </c>
      <c r="AW217" s="14" t="s">
        <v>30</v>
      </c>
      <c r="AX217" s="14" t="s">
        <v>72</v>
      </c>
      <c r="AY217" s="222" t="s">
        <v>119</v>
      </c>
    </row>
    <row r="218" spans="2:51" s="13" customFormat="1" ht="11.25">
      <c r="B218" s="201"/>
      <c r="C218" s="202"/>
      <c r="D218" s="203" t="s">
        <v>129</v>
      </c>
      <c r="E218" s="204" t="s">
        <v>1</v>
      </c>
      <c r="F218" s="205" t="s">
        <v>271</v>
      </c>
      <c r="G218" s="202"/>
      <c r="H218" s="204" t="s">
        <v>1</v>
      </c>
      <c r="I218" s="206"/>
      <c r="J218" s="202"/>
      <c r="K218" s="202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129</v>
      </c>
      <c r="AU218" s="211" t="s">
        <v>127</v>
      </c>
      <c r="AV218" s="13" t="s">
        <v>80</v>
      </c>
      <c r="AW218" s="13" t="s">
        <v>30</v>
      </c>
      <c r="AX218" s="13" t="s">
        <v>72</v>
      </c>
      <c r="AY218" s="211" t="s">
        <v>119</v>
      </c>
    </row>
    <row r="219" spans="2:51" s="14" customFormat="1" ht="11.25">
      <c r="B219" s="212"/>
      <c r="C219" s="213"/>
      <c r="D219" s="203" t="s">
        <v>129</v>
      </c>
      <c r="E219" s="214" t="s">
        <v>1</v>
      </c>
      <c r="F219" s="215" t="s">
        <v>272</v>
      </c>
      <c r="G219" s="213"/>
      <c r="H219" s="216">
        <v>0.25</v>
      </c>
      <c r="I219" s="217"/>
      <c r="J219" s="213"/>
      <c r="K219" s="213"/>
      <c r="L219" s="218"/>
      <c r="M219" s="219"/>
      <c r="N219" s="220"/>
      <c r="O219" s="220"/>
      <c r="P219" s="220"/>
      <c r="Q219" s="220"/>
      <c r="R219" s="220"/>
      <c r="S219" s="220"/>
      <c r="T219" s="221"/>
      <c r="AT219" s="222" t="s">
        <v>129</v>
      </c>
      <c r="AU219" s="222" t="s">
        <v>127</v>
      </c>
      <c r="AV219" s="14" t="s">
        <v>127</v>
      </c>
      <c r="AW219" s="14" t="s">
        <v>30</v>
      </c>
      <c r="AX219" s="14" t="s">
        <v>72</v>
      </c>
      <c r="AY219" s="222" t="s">
        <v>119</v>
      </c>
    </row>
    <row r="220" spans="2:51" s="13" customFormat="1" ht="11.25">
      <c r="B220" s="201"/>
      <c r="C220" s="202"/>
      <c r="D220" s="203" t="s">
        <v>129</v>
      </c>
      <c r="E220" s="204" t="s">
        <v>1</v>
      </c>
      <c r="F220" s="205" t="s">
        <v>273</v>
      </c>
      <c r="G220" s="202"/>
      <c r="H220" s="204" t="s">
        <v>1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129</v>
      </c>
      <c r="AU220" s="211" t="s">
        <v>127</v>
      </c>
      <c r="AV220" s="13" t="s">
        <v>80</v>
      </c>
      <c r="AW220" s="13" t="s">
        <v>30</v>
      </c>
      <c r="AX220" s="13" t="s">
        <v>72</v>
      </c>
      <c r="AY220" s="211" t="s">
        <v>119</v>
      </c>
    </row>
    <row r="221" spans="2:51" s="14" customFormat="1" ht="11.25">
      <c r="B221" s="212"/>
      <c r="C221" s="213"/>
      <c r="D221" s="203" t="s">
        <v>129</v>
      </c>
      <c r="E221" s="214" t="s">
        <v>1</v>
      </c>
      <c r="F221" s="215" t="s">
        <v>274</v>
      </c>
      <c r="G221" s="213"/>
      <c r="H221" s="216">
        <v>3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129</v>
      </c>
      <c r="AU221" s="222" t="s">
        <v>127</v>
      </c>
      <c r="AV221" s="14" t="s">
        <v>127</v>
      </c>
      <c r="AW221" s="14" t="s">
        <v>30</v>
      </c>
      <c r="AX221" s="14" t="s">
        <v>72</v>
      </c>
      <c r="AY221" s="222" t="s">
        <v>119</v>
      </c>
    </row>
    <row r="222" spans="2:51" s="13" customFormat="1" ht="11.25">
      <c r="B222" s="201"/>
      <c r="C222" s="202"/>
      <c r="D222" s="203" t="s">
        <v>129</v>
      </c>
      <c r="E222" s="204" t="s">
        <v>1</v>
      </c>
      <c r="F222" s="205" t="s">
        <v>275</v>
      </c>
      <c r="G222" s="202"/>
      <c r="H222" s="204" t="s">
        <v>1</v>
      </c>
      <c r="I222" s="206"/>
      <c r="J222" s="202"/>
      <c r="K222" s="202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129</v>
      </c>
      <c r="AU222" s="211" t="s">
        <v>127</v>
      </c>
      <c r="AV222" s="13" t="s">
        <v>80</v>
      </c>
      <c r="AW222" s="13" t="s">
        <v>30</v>
      </c>
      <c r="AX222" s="13" t="s">
        <v>72</v>
      </c>
      <c r="AY222" s="211" t="s">
        <v>119</v>
      </c>
    </row>
    <row r="223" spans="2:51" s="14" customFormat="1" ht="11.25">
      <c r="B223" s="212"/>
      <c r="C223" s="213"/>
      <c r="D223" s="203" t="s">
        <v>129</v>
      </c>
      <c r="E223" s="214" t="s">
        <v>1</v>
      </c>
      <c r="F223" s="215" t="s">
        <v>276</v>
      </c>
      <c r="G223" s="213"/>
      <c r="H223" s="216">
        <v>1.625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129</v>
      </c>
      <c r="AU223" s="222" t="s">
        <v>127</v>
      </c>
      <c r="AV223" s="14" t="s">
        <v>127</v>
      </c>
      <c r="AW223" s="14" t="s">
        <v>30</v>
      </c>
      <c r="AX223" s="14" t="s">
        <v>72</v>
      </c>
      <c r="AY223" s="222" t="s">
        <v>119</v>
      </c>
    </row>
    <row r="224" spans="2:51" s="15" customFormat="1" ht="11.25">
      <c r="B224" s="223"/>
      <c r="C224" s="224"/>
      <c r="D224" s="203" t="s">
        <v>129</v>
      </c>
      <c r="E224" s="225" t="s">
        <v>1</v>
      </c>
      <c r="F224" s="226" t="s">
        <v>138</v>
      </c>
      <c r="G224" s="224"/>
      <c r="H224" s="227">
        <v>37.214999999999996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129</v>
      </c>
      <c r="AU224" s="233" t="s">
        <v>127</v>
      </c>
      <c r="AV224" s="15" t="s">
        <v>126</v>
      </c>
      <c r="AW224" s="15" t="s">
        <v>30</v>
      </c>
      <c r="AX224" s="15" t="s">
        <v>80</v>
      </c>
      <c r="AY224" s="233" t="s">
        <v>119</v>
      </c>
    </row>
    <row r="225" spans="1:65" s="2" customFormat="1" ht="24.2" customHeight="1">
      <c r="A225" s="34"/>
      <c r="B225" s="35"/>
      <c r="C225" s="187" t="s">
        <v>277</v>
      </c>
      <c r="D225" s="187" t="s">
        <v>122</v>
      </c>
      <c r="E225" s="188" t="s">
        <v>278</v>
      </c>
      <c r="F225" s="189" t="s">
        <v>279</v>
      </c>
      <c r="G225" s="190" t="s">
        <v>125</v>
      </c>
      <c r="H225" s="191">
        <v>297.60300000000001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38</v>
      </c>
      <c r="O225" s="71"/>
      <c r="P225" s="197">
        <f>O225*H225</f>
        <v>0</v>
      </c>
      <c r="Q225" s="197">
        <v>2.63E-4</v>
      </c>
      <c r="R225" s="197">
        <f>Q225*H225</f>
        <v>7.8269589000000001E-2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126</v>
      </c>
      <c r="AT225" s="199" t="s">
        <v>122</v>
      </c>
      <c r="AU225" s="199" t="s">
        <v>127</v>
      </c>
      <c r="AY225" s="17" t="s">
        <v>119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127</v>
      </c>
      <c r="BK225" s="200">
        <f>ROUND(I225*H225,2)</f>
        <v>0</v>
      </c>
      <c r="BL225" s="17" t="s">
        <v>126</v>
      </c>
      <c r="BM225" s="199" t="s">
        <v>280</v>
      </c>
    </row>
    <row r="226" spans="1:65" s="13" customFormat="1" ht="11.25">
      <c r="B226" s="201"/>
      <c r="C226" s="202"/>
      <c r="D226" s="203" t="s">
        <v>129</v>
      </c>
      <c r="E226" s="204" t="s">
        <v>1</v>
      </c>
      <c r="F226" s="205" t="s">
        <v>232</v>
      </c>
      <c r="G226" s="202"/>
      <c r="H226" s="204" t="s">
        <v>1</v>
      </c>
      <c r="I226" s="206"/>
      <c r="J226" s="202"/>
      <c r="K226" s="202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129</v>
      </c>
      <c r="AU226" s="211" t="s">
        <v>127</v>
      </c>
      <c r="AV226" s="13" t="s">
        <v>80</v>
      </c>
      <c r="AW226" s="13" t="s">
        <v>30</v>
      </c>
      <c r="AX226" s="13" t="s">
        <v>72</v>
      </c>
      <c r="AY226" s="211" t="s">
        <v>119</v>
      </c>
    </row>
    <row r="227" spans="1:65" s="14" customFormat="1" ht="11.25">
      <c r="B227" s="212"/>
      <c r="C227" s="213"/>
      <c r="D227" s="203" t="s">
        <v>129</v>
      </c>
      <c r="E227" s="214" t="s">
        <v>1</v>
      </c>
      <c r="F227" s="215" t="s">
        <v>281</v>
      </c>
      <c r="G227" s="213"/>
      <c r="H227" s="216">
        <v>39.273999999999994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129</v>
      </c>
      <c r="AU227" s="222" t="s">
        <v>127</v>
      </c>
      <c r="AV227" s="14" t="s">
        <v>127</v>
      </c>
      <c r="AW227" s="14" t="s">
        <v>30</v>
      </c>
      <c r="AX227" s="14" t="s">
        <v>72</v>
      </c>
      <c r="AY227" s="222" t="s">
        <v>119</v>
      </c>
    </row>
    <row r="228" spans="1:65" s="13" customFormat="1" ht="11.25">
      <c r="B228" s="201"/>
      <c r="C228" s="202"/>
      <c r="D228" s="203" t="s">
        <v>129</v>
      </c>
      <c r="E228" s="204" t="s">
        <v>1</v>
      </c>
      <c r="F228" s="205" t="s">
        <v>234</v>
      </c>
      <c r="G228" s="202"/>
      <c r="H228" s="204" t="s">
        <v>1</v>
      </c>
      <c r="I228" s="206"/>
      <c r="J228" s="202"/>
      <c r="K228" s="202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129</v>
      </c>
      <c r="AU228" s="211" t="s">
        <v>127</v>
      </c>
      <c r="AV228" s="13" t="s">
        <v>80</v>
      </c>
      <c r="AW228" s="13" t="s">
        <v>30</v>
      </c>
      <c r="AX228" s="13" t="s">
        <v>72</v>
      </c>
      <c r="AY228" s="211" t="s">
        <v>119</v>
      </c>
    </row>
    <row r="229" spans="1:65" s="14" customFormat="1" ht="11.25">
      <c r="B229" s="212"/>
      <c r="C229" s="213"/>
      <c r="D229" s="203" t="s">
        <v>129</v>
      </c>
      <c r="E229" s="214" t="s">
        <v>1</v>
      </c>
      <c r="F229" s="215" t="s">
        <v>282</v>
      </c>
      <c r="G229" s="213"/>
      <c r="H229" s="216">
        <v>17.118000000000002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129</v>
      </c>
      <c r="AU229" s="222" t="s">
        <v>127</v>
      </c>
      <c r="AV229" s="14" t="s">
        <v>127</v>
      </c>
      <c r="AW229" s="14" t="s">
        <v>30</v>
      </c>
      <c r="AX229" s="14" t="s">
        <v>72</v>
      </c>
      <c r="AY229" s="222" t="s">
        <v>119</v>
      </c>
    </row>
    <row r="230" spans="1:65" s="13" customFormat="1" ht="11.25">
      <c r="B230" s="201"/>
      <c r="C230" s="202"/>
      <c r="D230" s="203" t="s">
        <v>129</v>
      </c>
      <c r="E230" s="204" t="s">
        <v>1</v>
      </c>
      <c r="F230" s="205" t="s">
        <v>236</v>
      </c>
      <c r="G230" s="202"/>
      <c r="H230" s="204" t="s">
        <v>1</v>
      </c>
      <c r="I230" s="206"/>
      <c r="J230" s="202"/>
      <c r="K230" s="202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129</v>
      </c>
      <c r="AU230" s="211" t="s">
        <v>127</v>
      </c>
      <c r="AV230" s="13" t="s">
        <v>80</v>
      </c>
      <c r="AW230" s="13" t="s">
        <v>30</v>
      </c>
      <c r="AX230" s="13" t="s">
        <v>72</v>
      </c>
      <c r="AY230" s="211" t="s">
        <v>119</v>
      </c>
    </row>
    <row r="231" spans="1:65" s="14" customFormat="1" ht="11.25">
      <c r="B231" s="212"/>
      <c r="C231" s="213"/>
      <c r="D231" s="203" t="s">
        <v>129</v>
      </c>
      <c r="E231" s="214" t="s">
        <v>1</v>
      </c>
      <c r="F231" s="215" t="s">
        <v>283</v>
      </c>
      <c r="G231" s="213"/>
      <c r="H231" s="216">
        <v>51.344999999999999</v>
      </c>
      <c r="I231" s="217"/>
      <c r="J231" s="213"/>
      <c r="K231" s="213"/>
      <c r="L231" s="218"/>
      <c r="M231" s="219"/>
      <c r="N231" s="220"/>
      <c r="O231" s="220"/>
      <c r="P231" s="220"/>
      <c r="Q231" s="220"/>
      <c r="R231" s="220"/>
      <c r="S231" s="220"/>
      <c r="T231" s="221"/>
      <c r="AT231" s="222" t="s">
        <v>129</v>
      </c>
      <c r="AU231" s="222" t="s">
        <v>127</v>
      </c>
      <c r="AV231" s="14" t="s">
        <v>127</v>
      </c>
      <c r="AW231" s="14" t="s">
        <v>30</v>
      </c>
      <c r="AX231" s="14" t="s">
        <v>72</v>
      </c>
      <c r="AY231" s="222" t="s">
        <v>119</v>
      </c>
    </row>
    <row r="232" spans="1:65" s="13" customFormat="1" ht="11.25">
      <c r="B232" s="201"/>
      <c r="C232" s="202"/>
      <c r="D232" s="203" t="s">
        <v>129</v>
      </c>
      <c r="E232" s="204" t="s">
        <v>1</v>
      </c>
      <c r="F232" s="205" t="s">
        <v>284</v>
      </c>
      <c r="G232" s="202"/>
      <c r="H232" s="204" t="s">
        <v>1</v>
      </c>
      <c r="I232" s="206"/>
      <c r="J232" s="202"/>
      <c r="K232" s="202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129</v>
      </c>
      <c r="AU232" s="211" t="s">
        <v>127</v>
      </c>
      <c r="AV232" s="13" t="s">
        <v>80</v>
      </c>
      <c r="AW232" s="13" t="s">
        <v>30</v>
      </c>
      <c r="AX232" s="13" t="s">
        <v>72</v>
      </c>
      <c r="AY232" s="211" t="s">
        <v>119</v>
      </c>
    </row>
    <row r="233" spans="1:65" s="14" customFormat="1" ht="11.25">
      <c r="B233" s="212"/>
      <c r="C233" s="213"/>
      <c r="D233" s="203" t="s">
        <v>129</v>
      </c>
      <c r="E233" s="214" t="s">
        <v>1</v>
      </c>
      <c r="F233" s="215" t="s">
        <v>285</v>
      </c>
      <c r="G233" s="213"/>
      <c r="H233" s="216">
        <v>52.923999999999992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129</v>
      </c>
      <c r="AU233" s="222" t="s">
        <v>127</v>
      </c>
      <c r="AV233" s="14" t="s">
        <v>127</v>
      </c>
      <c r="AW233" s="14" t="s">
        <v>30</v>
      </c>
      <c r="AX233" s="14" t="s">
        <v>72</v>
      </c>
      <c r="AY233" s="222" t="s">
        <v>119</v>
      </c>
    </row>
    <row r="234" spans="1:65" s="13" customFormat="1" ht="11.25">
      <c r="B234" s="201"/>
      <c r="C234" s="202"/>
      <c r="D234" s="203" t="s">
        <v>129</v>
      </c>
      <c r="E234" s="204" t="s">
        <v>1</v>
      </c>
      <c r="F234" s="205" t="s">
        <v>239</v>
      </c>
      <c r="G234" s="202"/>
      <c r="H234" s="204" t="s">
        <v>1</v>
      </c>
      <c r="I234" s="206"/>
      <c r="J234" s="202"/>
      <c r="K234" s="202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129</v>
      </c>
      <c r="AU234" s="211" t="s">
        <v>127</v>
      </c>
      <c r="AV234" s="13" t="s">
        <v>80</v>
      </c>
      <c r="AW234" s="13" t="s">
        <v>30</v>
      </c>
      <c r="AX234" s="13" t="s">
        <v>72</v>
      </c>
      <c r="AY234" s="211" t="s">
        <v>119</v>
      </c>
    </row>
    <row r="235" spans="1:65" s="14" customFormat="1" ht="11.25">
      <c r="B235" s="212"/>
      <c r="C235" s="213"/>
      <c r="D235" s="203" t="s">
        <v>129</v>
      </c>
      <c r="E235" s="214" t="s">
        <v>1</v>
      </c>
      <c r="F235" s="215" t="s">
        <v>286</v>
      </c>
      <c r="G235" s="213"/>
      <c r="H235" s="216">
        <v>29.923999999999999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129</v>
      </c>
      <c r="AU235" s="222" t="s">
        <v>127</v>
      </c>
      <c r="AV235" s="14" t="s">
        <v>127</v>
      </c>
      <c r="AW235" s="14" t="s">
        <v>30</v>
      </c>
      <c r="AX235" s="14" t="s">
        <v>72</v>
      </c>
      <c r="AY235" s="222" t="s">
        <v>119</v>
      </c>
    </row>
    <row r="236" spans="1:65" s="13" customFormat="1" ht="11.25">
      <c r="B236" s="201"/>
      <c r="C236" s="202"/>
      <c r="D236" s="203" t="s">
        <v>129</v>
      </c>
      <c r="E236" s="204" t="s">
        <v>1</v>
      </c>
      <c r="F236" s="205" t="s">
        <v>241</v>
      </c>
      <c r="G236" s="202"/>
      <c r="H236" s="204" t="s">
        <v>1</v>
      </c>
      <c r="I236" s="206"/>
      <c r="J236" s="202"/>
      <c r="K236" s="202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129</v>
      </c>
      <c r="AU236" s="211" t="s">
        <v>127</v>
      </c>
      <c r="AV236" s="13" t="s">
        <v>80</v>
      </c>
      <c r="AW236" s="13" t="s">
        <v>30</v>
      </c>
      <c r="AX236" s="13" t="s">
        <v>72</v>
      </c>
      <c r="AY236" s="211" t="s">
        <v>119</v>
      </c>
    </row>
    <row r="237" spans="1:65" s="14" customFormat="1" ht="11.25">
      <c r="B237" s="212"/>
      <c r="C237" s="213"/>
      <c r="D237" s="203" t="s">
        <v>129</v>
      </c>
      <c r="E237" s="214" t="s">
        <v>1</v>
      </c>
      <c r="F237" s="215" t="s">
        <v>287</v>
      </c>
      <c r="G237" s="213"/>
      <c r="H237" s="216">
        <v>49.124000000000002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129</v>
      </c>
      <c r="AU237" s="222" t="s">
        <v>127</v>
      </c>
      <c r="AV237" s="14" t="s">
        <v>127</v>
      </c>
      <c r="AW237" s="14" t="s">
        <v>30</v>
      </c>
      <c r="AX237" s="14" t="s">
        <v>72</v>
      </c>
      <c r="AY237" s="222" t="s">
        <v>119</v>
      </c>
    </row>
    <row r="238" spans="1:65" s="13" customFormat="1" ht="11.25">
      <c r="B238" s="201"/>
      <c r="C238" s="202"/>
      <c r="D238" s="203" t="s">
        <v>129</v>
      </c>
      <c r="E238" s="204" t="s">
        <v>1</v>
      </c>
      <c r="F238" s="205" t="s">
        <v>246</v>
      </c>
      <c r="G238" s="202"/>
      <c r="H238" s="204" t="s">
        <v>1</v>
      </c>
      <c r="I238" s="206"/>
      <c r="J238" s="202"/>
      <c r="K238" s="202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129</v>
      </c>
      <c r="AU238" s="211" t="s">
        <v>127</v>
      </c>
      <c r="AV238" s="13" t="s">
        <v>80</v>
      </c>
      <c r="AW238" s="13" t="s">
        <v>30</v>
      </c>
      <c r="AX238" s="13" t="s">
        <v>72</v>
      </c>
      <c r="AY238" s="211" t="s">
        <v>119</v>
      </c>
    </row>
    <row r="239" spans="1:65" s="14" customFormat="1" ht="11.25">
      <c r="B239" s="212"/>
      <c r="C239" s="213"/>
      <c r="D239" s="203" t="s">
        <v>129</v>
      </c>
      <c r="E239" s="214" t="s">
        <v>1</v>
      </c>
      <c r="F239" s="215" t="s">
        <v>288</v>
      </c>
      <c r="G239" s="213"/>
      <c r="H239" s="216">
        <v>10.361999999999998</v>
      </c>
      <c r="I239" s="217"/>
      <c r="J239" s="213"/>
      <c r="K239" s="213"/>
      <c r="L239" s="218"/>
      <c r="M239" s="219"/>
      <c r="N239" s="220"/>
      <c r="O239" s="220"/>
      <c r="P239" s="220"/>
      <c r="Q239" s="220"/>
      <c r="R239" s="220"/>
      <c r="S239" s="220"/>
      <c r="T239" s="221"/>
      <c r="AT239" s="222" t="s">
        <v>129</v>
      </c>
      <c r="AU239" s="222" t="s">
        <v>127</v>
      </c>
      <c r="AV239" s="14" t="s">
        <v>127</v>
      </c>
      <c r="AW239" s="14" t="s">
        <v>30</v>
      </c>
      <c r="AX239" s="14" t="s">
        <v>72</v>
      </c>
      <c r="AY239" s="222" t="s">
        <v>119</v>
      </c>
    </row>
    <row r="240" spans="1:65" s="13" customFormat="1" ht="11.25">
      <c r="B240" s="201"/>
      <c r="C240" s="202"/>
      <c r="D240" s="203" t="s">
        <v>129</v>
      </c>
      <c r="E240" s="204" t="s">
        <v>1</v>
      </c>
      <c r="F240" s="205" t="s">
        <v>248</v>
      </c>
      <c r="G240" s="202"/>
      <c r="H240" s="204" t="s">
        <v>1</v>
      </c>
      <c r="I240" s="206"/>
      <c r="J240" s="202"/>
      <c r="K240" s="202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129</v>
      </c>
      <c r="AU240" s="211" t="s">
        <v>127</v>
      </c>
      <c r="AV240" s="13" t="s">
        <v>80</v>
      </c>
      <c r="AW240" s="13" t="s">
        <v>30</v>
      </c>
      <c r="AX240" s="13" t="s">
        <v>72</v>
      </c>
      <c r="AY240" s="211" t="s">
        <v>119</v>
      </c>
    </row>
    <row r="241" spans="1:65" s="14" customFormat="1" ht="11.25">
      <c r="B241" s="212"/>
      <c r="C241" s="213"/>
      <c r="D241" s="203" t="s">
        <v>129</v>
      </c>
      <c r="E241" s="214" t="s">
        <v>1</v>
      </c>
      <c r="F241" s="215" t="s">
        <v>289</v>
      </c>
      <c r="G241" s="213"/>
      <c r="H241" s="216">
        <v>16.03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129</v>
      </c>
      <c r="AU241" s="222" t="s">
        <v>127</v>
      </c>
      <c r="AV241" s="14" t="s">
        <v>127</v>
      </c>
      <c r="AW241" s="14" t="s">
        <v>30</v>
      </c>
      <c r="AX241" s="14" t="s">
        <v>72</v>
      </c>
      <c r="AY241" s="222" t="s">
        <v>119</v>
      </c>
    </row>
    <row r="242" spans="1:65" s="13" customFormat="1" ht="11.25">
      <c r="B242" s="201"/>
      <c r="C242" s="202"/>
      <c r="D242" s="203" t="s">
        <v>129</v>
      </c>
      <c r="E242" s="204" t="s">
        <v>1</v>
      </c>
      <c r="F242" s="205" t="s">
        <v>244</v>
      </c>
      <c r="G242" s="202"/>
      <c r="H242" s="204" t="s">
        <v>1</v>
      </c>
      <c r="I242" s="206"/>
      <c r="J242" s="202"/>
      <c r="K242" s="202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129</v>
      </c>
      <c r="AU242" s="211" t="s">
        <v>127</v>
      </c>
      <c r="AV242" s="13" t="s">
        <v>80</v>
      </c>
      <c r="AW242" s="13" t="s">
        <v>30</v>
      </c>
      <c r="AX242" s="13" t="s">
        <v>72</v>
      </c>
      <c r="AY242" s="211" t="s">
        <v>119</v>
      </c>
    </row>
    <row r="243" spans="1:65" s="14" customFormat="1" ht="11.25">
      <c r="B243" s="212"/>
      <c r="C243" s="213"/>
      <c r="D243" s="203" t="s">
        <v>129</v>
      </c>
      <c r="E243" s="214" t="s">
        <v>1</v>
      </c>
      <c r="F243" s="215" t="s">
        <v>290</v>
      </c>
      <c r="G243" s="213"/>
      <c r="H243" s="216">
        <v>14.657999999999998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129</v>
      </c>
      <c r="AU243" s="222" t="s">
        <v>127</v>
      </c>
      <c r="AV243" s="14" t="s">
        <v>127</v>
      </c>
      <c r="AW243" s="14" t="s">
        <v>30</v>
      </c>
      <c r="AX243" s="14" t="s">
        <v>72</v>
      </c>
      <c r="AY243" s="222" t="s">
        <v>119</v>
      </c>
    </row>
    <row r="244" spans="1:65" s="13" customFormat="1" ht="11.25">
      <c r="B244" s="201"/>
      <c r="C244" s="202"/>
      <c r="D244" s="203" t="s">
        <v>129</v>
      </c>
      <c r="E244" s="204" t="s">
        <v>1</v>
      </c>
      <c r="F244" s="205" t="s">
        <v>225</v>
      </c>
      <c r="G244" s="202"/>
      <c r="H244" s="204" t="s">
        <v>1</v>
      </c>
      <c r="I244" s="206"/>
      <c r="J244" s="202"/>
      <c r="K244" s="202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129</v>
      </c>
      <c r="AU244" s="211" t="s">
        <v>127</v>
      </c>
      <c r="AV244" s="13" t="s">
        <v>80</v>
      </c>
      <c r="AW244" s="13" t="s">
        <v>30</v>
      </c>
      <c r="AX244" s="13" t="s">
        <v>72</v>
      </c>
      <c r="AY244" s="211" t="s">
        <v>119</v>
      </c>
    </row>
    <row r="245" spans="1:65" s="14" customFormat="1" ht="11.25">
      <c r="B245" s="212"/>
      <c r="C245" s="213"/>
      <c r="D245" s="203" t="s">
        <v>129</v>
      </c>
      <c r="E245" s="214" t="s">
        <v>1</v>
      </c>
      <c r="F245" s="215" t="s">
        <v>291</v>
      </c>
      <c r="G245" s="213"/>
      <c r="H245" s="216">
        <v>36.583999999999996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129</v>
      </c>
      <c r="AU245" s="222" t="s">
        <v>127</v>
      </c>
      <c r="AV245" s="14" t="s">
        <v>127</v>
      </c>
      <c r="AW245" s="14" t="s">
        <v>30</v>
      </c>
      <c r="AX245" s="14" t="s">
        <v>72</v>
      </c>
      <c r="AY245" s="222" t="s">
        <v>119</v>
      </c>
    </row>
    <row r="246" spans="1:65" s="13" customFormat="1" ht="11.25">
      <c r="B246" s="201"/>
      <c r="C246" s="202"/>
      <c r="D246" s="203" t="s">
        <v>129</v>
      </c>
      <c r="E246" s="204" t="s">
        <v>1</v>
      </c>
      <c r="F246" s="205" t="s">
        <v>292</v>
      </c>
      <c r="G246" s="202"/>
      <c r="H246" s="204" t="s">
        <v>1</v>
      </c>
      <c r="I246" s="206"/>
      <c r="J246" s="202"/>
      <c r="K246" s="202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129</v>
      </c>
      <c r="AU246" s="211" t="s">
        <v>127</v>
      </c>
      <c r="AV246" s="13" t="s">
        <v>80</v>
      </c>
      <c r="AW246" s="13" t="s">
        <v>30</v>
      </c>
      <c r="AX246" s="13" t="s">
        <v>72</v>
      </c>
      <c r="AY246" s="211" t="s">
        <v>119</v>
      </c>
    </row>
    <row r="247" spans="1:65" s="14" customFormat="1" ht="11.25">
      <c r="B247" s="212"/>
      <c r="C247" s="213"/>
      <c r="D247" s="203" t="s">
        <v>129</v>
      </c>
      <c r="E247" s="214" t="s">
        <v>1</v>
      </c>
      <c r="F247" s="215" t="s">
        <v>293</v>
      </c>
      <c r="G247" s="213"/>
      <c r="H247" s="216">
        <v>-19.739999999999998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129</v>
      </c>
      <c r="AU247" s="222" t="s">
        <v>127</v>
      </c>
      <c r="AV247" s="14" t="s">
        <v>127</v>
      </c>
      <c r="AW247" s="14" t="s">
        <v>30</v>
      </c>
      <c r="AX247" s="14" t="s">
        <v>72</v>
      </c>
      <c r="AY247" s="222" t="s">
        <v>119</v>
      </c>
    </row>
    <row r="248" spans="1:65" s="15" customFormat="1" ht="11.25">
      <c r="B248" s="223"/>
      <c r="C248" s="224"/>
      <c r="D248" s="203" t="s">
        <v>129</v>
      </c>
      <c r="E248" s="225" t="s">
        <v>1</v>
      </c>
      <c r="F248" s="226" t="s">
        <v>138</v>
      </c>
      <c r="G248" s="224"/>
      <c r="H248" s="227">
        <v>297.60300000000001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129</v>
      </c>
      <c r="AU248" s="233" t="s">
        <v>127</v>
      </c>
      <c r="AV248" s="15" t="s">
        <v>126</v>
      </c>
      <c r="AW248" s="15" t="s">
        <v>30</v>
      </c>
      <c r="AX248" s="15" t="s">
        <v>80</v>
      </c>
      <c r="AY248" s="233" t="s">
        <v>119</v>
      </c>
    </row>
    <row r="249" spans="1:65" s="2" customFormat="1" ht="24.2" customHeight="1">
      <c r="A249" s="34"/>
      <c r="B249" s="35"/>
      <c r="C249" s="187" t="s">
        <v>8</v>
      </c>
      <c r="D249" s="187" t="s">
        <v>122</v>
      </c>
      <c r="E249" s="188" t="s">
        <v>294</v>
      </c>
      <c r="F249" s="189" t="s">
        <v>295</v>
      </c>
      <c r="G249" s="190" t="s">
        <v>125</v>
      </c>
      <c r="H249" s="191">
        <v>14.29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38</v>
      </c>
      <c r="O249" s="71"/>
      <c r="P249" s="197">
        <f>O249*H249</f>
        <v>0</v>
      </c>
      <c r="Q249" s="197">
        <v>4.3800000000000002E-3</v>
      </c>
      <c r="R249" s="197">
        <f>Q249*H249</f>
        <v>6.2590199999999999E-2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126</v>
      </c>
      <c r="AT249" s="199" t="s">
        <v>122</v>
      </c>
      <c r="AU249" s="199" t="s">
        <v>127</v>
      </c>
      <c r="AY249" s="17" t="s">
        <v>119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127</v>
      </c>
      <c r="BK249" s="200">
        <f>ROUND(I249*H249,2)</f>
        <v>0</v>
      </c>
      <c r="BL249" s="17" t="s">
        <v>126</v>
      </c>
      <c r="BM249" s="199" t="s">
        <v>296</v>
      </c>
    </row>
    <row r="250" spans="1:65" s="13" customFormat="1" ht="11.25">
      <c r="B250" s="201"/>
      <c r="C250" s="202"/>
      <c r="D250" s="203" t="s">
        <v>129</v>
      </c>
      <c r="E250" s="204" t="s">
        <v>1</v>
      </c>
      <c r="F250" s="205" t="s">
        <v>297</v>
      </c>
      <c r="G250" s="202"/>
      <c r="H250" s="204" t="s">
        <v>1</v>
      </c>
      <c r="I250" s="206"/>
      <c r="J250" s="202"/>
      <c r="K250" s="202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129</v>
      </c>
      <c r="AU250" s="211" t="s">
        <v>127</v>
      </c>
      <c r="AV250" s="13" t="s">
        <v>80</v>
      </c>
      <c r="AW250" s="13" t="s">
        <v>30</v>
      </c>
      <c r="AX250" s="13" t="s">
        <v>72</v>
      </c>
      <c r="AY250" s="211" t="s">
        <v>119</v>
      </c>
    </row>
    <row r="251" spans="1:65" s="14" customFormat="1" ht="11.25">
      <c r="B251" s="212"/>
      <c r="C251" s="213"/>
      <c r="D251" s="203" t="s">
        <v>129</v>
      </c>
      <c r="E251" s="214" t="s">
        <v>1</v>
      </c>
      <c r="F251" s="215" t="s">
        <v>266</v>
      </c>
      <c r="G251" s="213"/>
      <c r="H251" s="216">
        <v>9.1999999999999993</v>
      </c>
      <c r="I251" s="217"/>
      <c r="J251" s="213"/>
      <c r="K251" s="213"/>
      <c r="L251" s="218"/>
      <c r="M251" s="219"/>
      <c r="N251" s="220"/>
      <c r="O251" s="220"/>
      <c r="P251" s="220"/>
      <c r="Q251" s="220"/>
      <c r="R251" s="220"/>
      <c r="S251" s="220"/>
      <c r="T251" s="221"/>
      <c r="AT251" s="222" t="s">
        <v>129</v>
      </c>
      <c r="AU251" s="222" t="s">
        <v>127</v>
      </c>
      <c r="AV251" s="14" t="s">
        <v>127</v>
      </c>
      <c r="AW251" s="14" t="s">
        <v>30</v>
      </c>
      <c r="AX251" s="14" t="s">
        <v>72</v>
      </c>
      <c r="AY251" s="222" t="s">
        <v>119</v>
      </c>
    </row>
    <row r="252" spans="1:65" s="13" customFormat="1" ht="11.25">
      <c r="B252" s="201"/>
      <c r="C252" s="202"/>
      <c r="D252" s="203" t="s">
        <v>129</v>
      </c>
      <c r="E252" s="204" t="s">
        <v>1</v>
      </c>
      <c r="F252" s="205" t="s">
        <v>217</v>
      </c>
      <c r="G252" s="202"/>
      <c r="H252" s="204" t="s">
        <v>1</v>
      </c>
      <c r="I252" s="206"/>
      <c r="J252" s="202"/>
      <c r="K252" s="202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129</v>
      </c>
      <c r="AU252" s="211" t="s">
        <v>127</v>
      </c>
      <c r="AV252" s="13" t="s">
        <v>80</v>
      </c>
      <c r="AW252" s="13" t="s">
        <v>30</v>
      </c>
      <c r="AX252" s="13" t="s">
        <v>72</v>
      </c>
      <c r="AY252" s="211" t="s">
        <v>119</v>
      </c>
    </row>
    <row r="253" spans="1:65" s="14" customFormat="1" ht="11.25">
      <c r="B253" s="212"/>
      <c r="C253" s="213"/>
      <c r="D253" s="203" t="s">
        <v>129</v>
      </c>
      <c r="E253" s="214" t="s">
        <v>1</v>
      </c>
      <c r="F253" s="215" t="s">
        <v>298</v>
      </c>
      <c r="G253" s="213"/>
      <c r="H253" s="216">
        <v>4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129</v>
      </c>
      <c r="AU253" s="222" t="s">
        <v>127</v>
      </c>
      <c r="AV253" s="14" t="s">
        <v>127</v>
      </c>
      <c r="AW253" s="14" t="s">
        <v>30</v>
      </c>
      <c r="AX253" s="14" t="s">
        <v>72</v>
      </c>
      <c r="AY253" s="222" t="s">
        <v>119</v>
      </c>
    </row>
    <row r="254" spans="1:65" s="13" customFormat="1" ht="11.25">
      <c r="B254" s="201"/>
      <c r="C254" s="202"/>
      <c r="D254" s="203" t="s">
        <v>129</v>
      </c>
      <c r="E254" s="204" t="s">
        <v>1</v>
      </c>
      <c r="F254" s="205" t="s">
        <v>225</v>
      </c>
      <c r="G254" s="202"/>
      <c r="H254" s="204" t="s">
        <v>1</v>
      </c>
      <c r="I254" s="206"/>
      <c r="J254" s="202"/>
      <c r="K254" s="202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129</v>
      </c>
      <c r="AU254" s="211" t="s">
        <v>127</v>
      </c>
      <c r="AV254" s="13" t="s">
        <v>80</v>
      </c>
      <c r="AW254" s="13" t="s">
        <v>30</v>
      </c>
      <c r="AX254" s="13" t="s">
        <v>72</v>
      </c>
      <c r="AY254" s="211" t="s">
        <v>119</v>
      </c>
    </row>
    <row r="255" spans="1:65" s="14" customFormat="1" ht="11.25">
      <c r="B255" s="212"/>
      <c r="C255" s="213"/>
      <c r="D255" s="203" t="s">
        <v>129</v>
      </c>
      <c r="E255" s="214" t="s">
        <v>1</v>
      </c>
      <c r="F255" s="215" t="s">
        <v>226</v>
      </c>
      <c r="G255" s="213"/>
      <c r="H255" s="216">
        <v>1.0899999999999999</v>
      </c>
      <c r="I255" s="217"/>
      <c r="J255" s="213"/>
      <c r="K255" s="213"/>
      <c r="L255" s="218"/>
      <c r="M255" s="219"/>
      <c r="N255" s="220"/>
      <c r="O255" s="220"/>
      <c r="P255" s="220"/>
      <c r="Q255" s="220"/>
      <c r="R255" s="220"/>
      <c r="S255" s="220"/>
      <c r="T255" s="221"/>
      <c r="AT255" s="222" t="s">
        <v>129</v>
      </c>
      <c r="AU255" s="222" t="s">
        <v>127</v>
      </c>
      <c r="AV255" s="14" t="s">
        <v>127</v>
      </c>
      <c r="AW255" s="14" t="s">
        <v>30</v>
      </c>
      <c r="AX255" s="14" t="s">
        <v>72</v>
      </c>
      <c r="AY255" s="222" t="s">
        <v>119</v>
      </c>
    </row>
    <row r="256" spans="1:65" s="15" customFormat="1" ht="11.25">
      <c r="B256" s="223"/>
      <c r="C256" s="224"/>
      <c r="D256" s="203" t="s">
        <v>129</v>
      </c>
      <c r="E256" s="225" t="s">
        <v>1</v>
      </c>
      <c r="F256" s="226" t="s">
        <v>138</v>
      </c>
      <c r="G256" s="224"/>
      <c r="H256" s="227">
        <v>14.29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AT256" s="233" t="s">
        <v>129</v>
      </c>
      <c r="AU256" s="233" t="s">
        <v>127</v>
      </c>
      <c r="AV256" s="15" t="s">
        <v>126</v>
      </c>
      <c r="AW256" s="15" t="s">
        <v>30</v>
      </c>
      <c r="AX256" s="15" t="s">
        <v>80</v>
      </c>
      <c r="AY256" s="233" t="s">
        <v>119</v>
      </c>
    </row>
    <row r="257" spans="1:65" s="2" customFormat="1" ht="24.2" customHeight="1">
      <c r="A257" s="34"/>
      <c r="B257" s="35"/>
      <c r="C257" s="187" t="s">
        <v>299</v>
      </c>
      <c r="D257" s="187" t="s">
        <v>122</v>
      </c>
      <c r="E257" s="188" t="s">
        <v>300</v>
      </c>
      <c r="F257" s="189" t="s">
        <v>301</v>
      </c>
      <c r="G257" s="190" t="s">
        <v>125</v>
      </c>
      <c r="H257" s="191">
        <v>297.60300000000001</v>
      </c>
      <c r="I257" s="192"/>
      <c r="J257" s="193">
        <f>ROUND(I257*H257,2)</f>
        <v>0</v>
      </c>
      <c r="K257" s="194"/>
      <c r="L257" s="39"/>
      <c r="M257" s="195" t="s">
        <v>1</v>
      </c>
      <c r="N257" s="196" t="s">
        <v>38</v>
      </c>
      <c r="O257" s="71"/>
      <c r="P257" s="197">
        <f>O257*H257</f>
        <v>0</v>
      </c>
      <c r="Q257" s="197">
        <v>4.0000000000000001E-3</v>
      </c>
      <c r="R257" s="197">
        <f>Q257*H257</f>
        <v>1.190412</v>
      </c>
      <c r="S257" s="197">
        <v>0</v>
      </c>
      <c r="T257" s="19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9" t="s">
        <v>126</v>
      </c>
      <c r="AT257" s="199" t="s">
        <v>122</v>
      </c>
      <c r="AU257" s="199" t="s">
        <v>127</v>
      </c>
      <c r="AY257" s="17" t="s">
        <v>119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17" t="s">
        <v>127</v>
      </c>
      <c r="BK257" s="200">
        <f>ROUND(I257*H257,2)</f>
        <v>0</v>
      </c>
      <c r="BL257" s="17" t="s">
        <v>126</v>
      </c>
      <c r="BM257" s="199" t="s">
        <v>302</v>
      </c>
    </row>
    <row r="258" spans="1:65" s="2" customFormat="1" ht="21.75" customHeight="1">
      <c r="A258" s="34"/>
      <c r="B258" s="35"/>
      <c r="C258" s="187" t="s">
        <v>303</v>
      </c>
      <c r="D258" s="187" t="s">
        <v>122</v>
      </c>
      <c r="E258" s="188" t="s">
        <v>304</v>
      </c>
      <c r="F258" s="189" t="s">
        <v>305</v>
      </c>
      <c r="G258" s="190" t="s">
        <v>125</v>
      </c>
      <c r="H258" s="191">
        <v>15.63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38</v>
      </c>
      <c r="O258" s="71"/>
      <c r="P258" s="197">
        <f>O258*H258</f>
        <v>0</v>
      </c>
      <c r="Q258" s="197">
        <v>3.73E-2</v>
      </c>
      <c r="R258" s="197">
        <f>Q258*H258</f>
        <v>0.58299900000000004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126</v>
      </c>
      <c r="AT258" s="199" t="s">
        <v>122</v>
      </c>
      <c r="AU258" s="199" t="s">
        <v>127</v>
      </c>
      <c r="AY258" s="17" t="s">
        <v>119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127</v>
      </c>
      <c r="BK258" s="200">
        <f>ROUND(I258*H258,2)</f>
        <v>0</v>
      </c>
      <c r="BL258" s="17" t="s">
        <v>126</v>
      </c>
      <c r="BM258" s="199" t="s">
        <v>306</v>
      </c>
    </row>
    <row r="259" spans="1:65" s="13" customFormat="1" ht="11.25">
      <c r="B259" s="201"/>
      <c r="C259" s="202"/>
      <c r="D259" s="203" t="s">
        <v>129</v>
      </c>
      <c r="E259" s="204" t="s">
        <v>1</v>
      </c>
      <c r="F259" s="205" t="s">
        <v>307</v>
      </c>
      <c r="G259" s="202"/>
      <c r="H259" s="204" t="s">
        <v>1</v>
      </c>
      <c r="I259" s="206"/>
      <c r="J259" s="202"/>
      <c r="K259" s="202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129</v>
      </c>
      <c r="AU259" s="211" t="s">
        <v>127</v>
      </c>
      <c r="AV259" s="13" t="s">
        <v>80</v>
      </c>
      <c r="AW259" s="13" t="s">
        <v>30</v>
      </c>
      <c r="AX259" s="13" t="s">
        <v>72</v>
      </c>
      <c r="AY259" s="211" t="s">
        <v>119</v>
      </c>
    </row>
    <row r="260" spans="1:65" s="14" customFormat="1" ht="11.25">
      <c r="B260" s="212"/>
      <c r="C260" s="213"/>
      <c r="D260" s="203" t="s">
        <v>129</v>
      </c>
      <c r="E260" s="214" t="s">
        <v>1</v>
      </c>
      <c r="F260" s="215" t="s">
        <v>308</v>
      </c>
      <c r="G260" s="213"/>
      <c r="H260" s="216">
        <v>2.1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129</v>
      </c>
      <c r="AU260" s="222" t="s">
        <v>127</v>
      </c>
      <c r="AV260" s="14" t="s">
        <v>127</v>
      </c>
      <c r="AW260" s="14" t="s">
        <v>30</v>
      </c>
      <c r="AX260" s="14" t="s">
        <v>72</v>
      </c>
      <c r="AY260" s="222" t="s">
        <v>119</v>
      </c>
    </row>
    <row r="261" spans="1:65" s="13" customFormat="1" ht="11.25">
      <c r="B261" s="201"/>
      <c r="C261" s="202"/>
      <c r="D261" s="203" t="s">
        <v>129</v>
      </c>
      <c r="E261" s="204" t="s">
        <v>1</v>
      </c>
      <c r="F261" s="205" t="s">
        <v>309</v>
      </c>
      <c r="G261" s="202"/>
      <c r="H261" s="204" t="s">
        <v>1</v>
      </c>
      <c r="I261" s="206"/>
      <c r="J261" s="202"/>
      <c r="K261" s="202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129</v>
      </c>
      <c r="AU261" s="211" t="s">
        <v>127</v>
      </c>
      <c r="AV261" s="13" t="s">
        <v>80</v>
      </c>
      <c r="AW261" s="13" t="s">
        <v>30</v>
      </c>
      <c r="AX261" s="13" t="s">
        <v>72</v>
      </c>
      <c r="AY261" s="211" t="s">
        <v>119</v>
      </c>
    </row>
    <row r="262" spans="1:65" s="14" customFormat="1" ht="11.25">
      <c r="B262" s="212"/>
      <c r="C262" s="213"/>
      <c r="D262" s="203" t="s">
        <v>129</v>
      </c>
      <c r="E262" s="214" t="s">
        <v>1</v>
      </c>
      <c r="F262" s="215" t="s">
        <v>310</v>
      </c>
      <c r="G262" s="213"/>
      <c r="H262" s="216">
        <v>3.75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129</v>
      </c>
      <c r="AU262" s="222" t="s">
        <v>127</v>
      </c>
      <c r="AV262" s="14" t="s">
        <v>127</v>
      </c>
      <c r="AW262" s="14" t="s">
        <v>30</v>
      </c>
      <c r="AX262" s="14" t="s">
        <v>72</v>
      </c>
      <c r="AY262" s="222" t="s">
        <v>119</v>
      </c>
    </row>
    <row r="263" spans="1:65" s="13" customFormat="1" ht="11.25">
      <c r="B263" s="201"/>
      <c r="C263" s="202"/>
      <c r="D263" s="203" t="s">
        <v>129</v>
      </c>
      <c r="E263" s="204" t="s">
        <v>1</v>
      </c>
      <c r="F263" s="205" t="s">
        <v>311</v>
      </c>
      <c r="G263" s="202"/>
      <c r="H263" s="204" t="s">
        <v>1</v>
      </c>
      <c r="I263" s="206"/>
      <c r="J263" s="202"/>
      <c r="K263" s="202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129</v>
      </c>
      <c r="AU263" s="211" t="s">
        <v>127</v>
      </c>
      <c r="AV263" s="13" t="s">
        <v>80</v>
      </c>
      <c r="AW263" s="13" t="s">
        <v>30</v>
      </c>
      <c r="AX263" s="13" t="s">
        <v>72</v>
      </c>
      <c r="AY263" s="211" t="s">
        <v>119</v>
      </c>
    </row>
    <row r="264" spans="1:65" s="14" customFormat="1" ht="11.25">
      <c r="B264" s="212"/>
      <c r="C264" s="213"/>
      <c r="D264" s="203" t="s">
        <v>129</v>
      </c>
      <c r="E264" s="214" t="s">
        <v>1</v>
      </c>
      <c r="F264" s="215" t="s">
        <v>312</v>
      </c>
      <c r="G264" s="213"/>
      <c r="H264" s="216">
        <v>8.58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129</v>
      </c>
      <c r="AU264" s="222" t="s">
        <v>127</v>
      </c>
      <c r="AV264" s="14" t="s">
        <v>127</v>
      </c>
      <c r="AW264" s="14" t="s">
        <v>30</v>
      </c>
      <c r="AX264" s="14" t="s">
        <v>72</v>
      </c>
      <c r="AY264" s="222" t="s">
        <v>119</v>
      </c>
    </row>
    <row r="265" spans="1:65" s="13" customFormat="1" ht="11.25">
      <c r="B265" s="201"/>
      <c r="C265" s="202"/>
      <c r="D265" s="203" t="s">
        <v>129</v>
      </c>
      <c r="E265" s="204" t="s">
        <v>1</v>
      </c>
      <c r="F265" s="205" t="s">
        <v>313</v>
      </c>
      <c r="G265" s="202"/>
      <c r="H265" s="204" t="s">
        <v>1</v>
      </c>
      <c r="I265" s="206"/>
      <c r="J265" s="202"/>
      <c r="K265" s="202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129</v>
      </c>
      <c r="AU265" s="211" t="s">
        <v>127</v>
      </c>
      <c r="AV265" s="13" t="s">
        <v>80</v>
      </c>
      <c r="AW265" s="13" t="s">
        <v>30</v>
      </c>
      <c r="AX265" s="13" t="s">
        <v>72</v>
      </c>
      <c r="AY265" s="211" t="s">
        <v>119</v>
      </c>
    </row>
    <row r="266" spans="1:65" s="14" customFormat="1" ht="11.25">
      <c r="B266" s="212"/>
      <c r="C266" s="213"/>
      <c r="D266" s="203" t="s">
        <v>129</v>
      </c>
      <c r="E266" s="214" t="s">
        <v>1</v>
      </c>
      <c r="F266" s="215" t="s">
        <v>314</v>
      </c>
      <c r="G266" s="213"/>
      <c r="H266" s="216">
        <v>1.2000000000000002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129</v>
      </c>
      <c r="AU266" s="222" t="s">
        <v>127</v>
      </c>
      <c r="AV266" s="14" t="s">
        <v>127</v>
      </c>
      <c r="AW266" s="14" t="s">
        <v>30</v>
      </c>
      <c r="AX266" s="14" t="s">
        <v>72</v>
      </c>
      <c r="AY266" s="222" t="s">
        <v>119</v>
      </c>
    </row>
    <row r="267" spans="1:65" s="15" customFormat="1" ht="11.25">
      <c r="B267" s="223"/>
      <c r="C267" s="224"/>
      <c r="D267" s="203" t="s">
        <v>129</v>
      </c>
      <c r="E267" s="225" t="s">
        <v>1</v>
      </c>
      <c r="F267" s="226" t="s">
        <v>138</v>
      </c>
      <c r="G267" s="224"/>
      <c r="H267" s="227">
        <v>15.629999999999999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AT267" s="233" t="s">
        <v>129</v>
      </c>
      <c r="AU267" s="233" t="s">
        <v>127</v>
      </c>
      <c r="AV267" s="15" t="s">
        <v>126</v>
      </c>
      <c r="AW267" s="15" t="s">
        <v>30</v>
      </c>
      <c r="AX267" s="15" t="s">
        <v>80</v>
      </c>
      <c r="AY267" s="233" t="s">
        <v>119</v>
      </c>
    </row>
    <row r="268" spans="1:65" s="2" customFormat="1" ht="24.2" customHeight="1">
      <c r="A268" s="34"/>
      <c r="B268" s="35"/>
      <c r="C268" s="187" t="s">
        <v>315</v>
      </c>
      <c r="D268" s="187" t="s">
        <v>122</v>
      </c>
      <c r="E268" s="188" t="s">
        <v>316</v>
      </c>
      <c r="F268" s="189" t="s">
        <v>317</v>
      </c>
      <c r="G268" s="190" t="s">
        <v>190</v>
      </c>
      <c r="H268" s="191">
        <v>15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38</v>
      </c>
      <c r="O268" s="71"/>
      <c r="P268" s="197">
        <f>O268*H268</f>
        <v>0</v>
      </c>
      <c r="Q268" s="197">
        <v>3.3999999999999998E-3</v>
      </c>
      <c r="R268" s="197">
        <f>Q268*H268</f>
        <v>5.0999999999999997E-2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126</v>
      </c>
      <c r="AT268" s="199" t="s">
        <v>122</v>
      </c>
      <c r="AU268" s="199" t="s">
        <v>127</v>
      </c>
      <c r="AY268" s="17" t="s">
        <v>119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127</v>
      </c>
      <c r="BK268" s="200">
        <f>ROUND(I268*H268,2)</f>
        <v>0</v>
      </c>
      <c r="BL268" s="17" t="s">
        <v>126</v>
      </c>
      <c r="BM268" s="199" t="s">
        <v>318</v>
      </c>
    </row>
    <row r="269" spans="1:65" s="13" customFormat="1" ht="11.25">
      <c r="B269" s="201"/>
      <c r="C269" s="202"/>
      <c r="D269" s="203" t="s">
        <v>129</v>
      </c>
      <c r="E269" s="204" t="s">
        <v>1</v>
      </c>
      <c r="F269" s="205" t="s">
        <v>319</v>
      </c>
      <c r="G269" s="202"/>
      <c r="H269" s="204" t="s">
        <v>1</v>
      </c>
      <c r="I269" s="206"/>
      <c r="J269" s="202"/>
      <c r="K269" s="202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129</v>
      </c>
      <c r="AU269" s="211" t="s">
        <v>127</v>
      </c>
      <c r="AV269" s="13" t="s">
        <v>80</v>
      </c>
      <c r="AW269" s="13" t="s">
        <v>30</v>
      </c>
      <c r="AX269" s="13" t="s">
        <v>72</v>
      </c>
      <c r="AY269" s="211" t="s">
        <v>119</v>
      </c>
    </row>
    <row r="270" spans="1:65" s="14" customFormat="1" ht="11.25">
      <c r="B270" s="212"/>
      <c r="C270" s="213"/>
      <c r="D270" s="203" t="s">
        <v>129</v>
      </c>
      <c r="E270" s="214" t="s">
        <v>1</v>
      </c>
      <c r="F270" s="215" t="s">
        <v>315</v>
      </c>
      <c r="G270" s="213"/>
      <c r="H270" s="216">
        <v>15</v>
      </c>
      <c r="I270" s="217"/>
      <c r="J270" s="213"/>
      <c r="K270" s="213"/>
      <c r="L270" s="218"/>
      <c r="M270" s="219"/>
      <c r="N270" s="220"/>
      <c r="O270" s="220"/>
      <c r="P270" s="220"/>
      <c r="Q270" s="220"/>
      <c r="R270" s="220"/>
      <c r="S270" s="220"/>
      <c r="T270" s="221"/>
      <c r="AT270" s="222" t="s">
        <v>129</v>
      </c>
      <c r="AU270" s="222" t="s">
        <v>127</v>
      </c>
      <c r="AV270" s="14" t="s">
        <v>127</v>
      </c>
      <c r="AW270" s="14" t="s">
        <v>30</v>
      </c>
      <c r="AX270" s="14" t="s">
        <v>80</v>
      </c>
      <c r="AY270" s="222" t="s">
        <v>119</v>
      </c>
    </row>
    <row r="271" spans="1:65" s="2" customFormat="1" ht="24.2" customHeight="1">
      <c r="A271" s="34"/>
      <c r="B271" s="35"/>
      <c r="C271" s="187" t="s">
        <v>320</v>
      </c>
      <c r="D271" s="187" t="s">
        <v>122</v>
      </c>
      <c r="E271" s="188" t="s">
        <v>321</v>
      </c>
      <c r="F271" s="189" t="s">
        <v>322</v>
      </c>
      <c r="G271" s="190" t="s">
        <v>125</v>
      </c>
      <c r="H271" s="191">
        <v>28.015000000000001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38</v>
      </c>
      <c r="O271" s="71"/>
      <c r="P271" s="197">
        <f>O271*H271</f>
        <v>0</v>
      </c>
      <c r="Q271" s="197">
        <v>1.54E-2</v>
      </c>
      <c r="R271" s="197">
        <f>Q271*H271</f>
        <v>0.43143100000000001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126</v>
      </c>
      <c r="AT271" s="199" t="s">
        <v>122</v>
      </c>
      <c r="AU271" s="199" t="s">
        <v>127</v>
      </c>
      <c r="AY271" s="17" t="s">
        <v>119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127</v>
      </c>
      <c r="BK271" s="200">
        <f>ROUND(I271*H271,2)</f>
        <v>0</v>
      </c>
      <c r="BL271" s="17" t="s">
        <v>126</v>
      </c>
      <c r="BM271" s="199" t="s">
        <v>323</v>
      </c>
    </row>
    <row r="272" spans="1:65" s="13" customFormat="1" ht="11.25">
      <c r="B272" s="201"/>
      <c r="C272" s="202"/>
      <c r="D272" s="203" t="s">
        <v>129</v>
      </c>
      <c r="E272" s="204" t="s">
        <v>1</v>
      </c>
      <c r="F272" s="205" t="s">
        <v>267</v>
      </c>
      <c r="G272" s="202"/>
      <c r="H272" s="204" t="s">
        <v>1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129</v>
      </c>
      <c r="AU272" s="211" t="s">
        <v>127</v>
      </c>
      <c r="AV272" s="13" t="s">
        <v>80</v>
      </c>
      <c r="AW272" s="13" t="s">
        <v>30</v>
      </c>
      <c r="AX272" s="13" t="s">
        <v>72</v>
      </c>
      <c r="AY272" s="211" t="s">
        <v>119</v>
      </c>
    </row>
    <row r="273" spans="1:65" s="13" customFormat="1" ht="11.25">
      <c r="B273" s="201"/>
      <c r="C273" s="202"/>
      <c r="D273" s="203" t="s">
        <v>129</v>
      </c>
      <c r="E273" s="204" t="s">
        <v>1</v>
      </c>
      <c r="F273" s="205" t="s">
        <v>248</v>
      </c>
      <c r="G273" s="202"/>
      <c r="H273" s="204" t="s">
        <v>1</v>
      </c>
      <c r="I273" s="206"/>
      <c r="J273" s="202"/>
      <c r="K273" s="202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129</v>
      </c>
      <c r="AU273" s="211" t="s">
        <v>127</v>
      </c>
      <c r="AV273" s="13" t="s">
        <v>80</v>
      </c>
      <c r="AW273" s="13" t="s">
        <v>30</v>
      </c>
      <c r="AX273" s="13" t="s">
        <v>72</v>
      </c>
      <c r="AY273" s="211" t="s">
        <v>119</v>
      </c>
    </row>
    <row r="274" spans="1:65" s="14" customFormat="1" ht="11.25">
      <c r="B274" s="212"/>
      <c r="C274" s="213"/>
      <c r="D274" s="203" t="s">
        <v>129</v>
      </c>
      <c r="E274" s="214" t="s">
        <v>1</v>
      </c>
      <c r="F274" s="215" t="s">
        <v>268</v>
      </c>
      <c r="G274" s="213"/>
      <c r="H274" s="216">
        <v>9.6319999999999979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129</v>
      </c>
      <c r="AU274" s="222" t="s">
        <v>127</v>
      </c>
      <c r="AV274" s="14" t="s">
        <v>127</v>
      </c>
      <c r="AW274" s="14" t="s">
        <v>30</v>
      </c>
      <c r="AX274" s="14" t="s">
        <v>72</v>
      </c>
      <c r="AY274" s="222" t="s">
        <v>119</v>
      </c>
    </row>
    <row r="275" spans="1:65" s="13" customFormat="1" ht="11.25">
      <c r="B275" s="201"/>
      <c r="C275" s="202"/>
      <c r="D275" s="203" t="s">
        <v>129</v>
      </c>
      <c r="E275" s="204" t="s">
        <v>1</v>
      </c>
      <c r="F275" s="205" t="s">
        <v>246</v>
      </c>
      <c r="G275" s="202"/>
      <c r="H275" s="204" t="s">
        <v>1</v>
      </c>
      <c r="I275" s="206"/>
      <c r="J275" s="202"/>
      <c r="K275" s="202"/>
      <c r="L275" s="207"/>
      <c r="M275" s="208"/>
      <c r="N275" s="209"/>
      <c r="O275" s="209"/>
      <c r="P275" s="209"/>
      <c r="Q275" s="209"/>
      <c r="R275" s="209"/>
      <c r="S275" s="209"/>
      <c r="T275" s="210"/>
      <c r="AT275" s="211" t="s">
        <v>129</v>
      </c>
      <c r="AU275" s="211" t="s">
        <v>127</v>
      </c>
      <c r="AV275" s="13" t="s">
        <v>80</v>
      </c>
      <c r="AW275" s="13" t="s">
        <v>30</v>
      </c>
      <c r="AX275" s="13" t="s">
        <v>72</v>
      </c>
      <c r="AY275" s="211" t="s">
        <v>119</v>
      </c>
    </row>
    <row r="276" spans="1:65" s="14" customFormat="1" ht="11.25">
      <c r="B276" s="212"/>
      <c r="C276" s="213"/>
      <c r="D276" s="203" t="s">
        <v>129</v>
      </c>
      <c r="E276" s="214" t="s">
        <v>1</v>
      </c>
      <c r="F276" s="215" t="s">
        <v>269</v>
      </c>
      <c r="G276" s="213"/>
      <c r="H276" s="216">
        <v>6.1439999999999992</v>
      </c>
      <c r="I276" s="217"/>
      <c r="J276" s="213"/>
      <c r="K276" s="213"/>
      <c r="L276" s="218"/>
      <c r="M276" s="219"/>
      <c r="N276" s="220"/>
      <c r="O276" s="220"/>
      <c r="P276" s="220"/>
      <c r="Q276" s="220"/>
      <c r="R276" s="220"/>
      <c r="S276" s="220"/>
      <c r="T276" s="221"/>
      <c r="AT276" s="222" t="s">
        <v>129</v>
      </c>
      <c r="AU276" s="222" t="s">
        <v>127</v>
      </c>
      <c r="AV276" s="14" t="s">
        <v>127</v>
      </c>
      <c r="AW276" s="14" t="s">
        <v>30</v>
      </c>
      <c r="AX276" s="14" t="s">
        <v>72</v>
      </c>
      <c r="AY276" s="222" t="s">
        <v>119</v>
      </c>
    </row>
    <row r="277" spans="1:65" s="13" customFormat="1" ht="11.25">
      <c r="B277" s="201"/>
      <c r="C277" s="202"/>
      <c r="D277" s="203" t="s">
        <v>129</v>
      </c>
      <c r="E277" s="204" t="s">
        <v>1</v>
      </c>
      <c r="F277" s="205" t="s">
        <v>225</v>
      </c>
      <c r="G277" s="202"/>
      <c r="H277" s="204" t="s">
        <v>1</v>
      </c>
      <c r="I277" s="206"/>
      <c r="J277" s="202"/>
      <c r="K277" s="202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129</v>
      </c>
      <c r="AU277" s="211" t="s">
        <v>127</v>
      </c>
      <c r="AV277" s="13" t="s">
        <v>80</v>
      </c>
      <c r="AW277" s="13" t="s">
        <v>30</v>
      </c>
      <c r="AX277" s="13" t="s">
        <v>72</v>
      </c>
      <c r="AY277" s="211" t="s">
        <v>119</v>
      </c>
    </row>
    <row r="278" spans="1:65" s="14" customFormat="1" ht="11.25">
      <c r="B278" s="212"/>
      <c r="C278" s="213"/>
      <c r="D278" s="203" t="s">
        <v>129</v>
      </c>
      <c r="E278" s="214" t="s">
        <v>1</v>
      </c>
      <c r="F278" s="215" t="s">
        <v>270</v>
      </c>
      <c r="G278" s="213"/>
      <c r="H278" s="216">
        <v>7.363999999999999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1"/>
      <c r="AT278" s="222" t="s">
        <v>129</v>
      </c>
      <c r="AU278" s="222" t="s">
        <v>127</v>
      </c>
      <c r="AV278" s="14" t="s">
        <v>127</v>
      </c>
      <c r="AW278" s="14" t="s">
        <v>30</v>
      </c>
      <c r="AX278" s="14" t="s">
        <v>72</v>
      </c>
      <c r="AY278" s="222" t="s">
        <v>119</v>
      </c>
    </row>
    <row r="279" spans="1:65" s="13" customFormat="1" ht="11.25">
      <c r="B279" s="201"/>
      <c r="C279" s="202"/>
      <c r="D279" s="203" t="s">
        <v>129</v>
      </c>
      <c r="E279" s="204" t="s">
        <v>1</v>
      </c>
      <c r="F279" s="205" t="s">
        <v>271</v>
      </c>
      <c r="G279" s="202"/>
      <c r="H279" s="204" t="s">
        <v>1</v>
      </c>
      <c r="I279" s="206"/>
      <c r="J279" s="202"/>
      <c r="K279" s="202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129</v>
      </c>
      <c r="AU279" s="211" t="s">
        <v>127</v>
      </c>
      <c r="AV279" s="13" t="s">
        <v>80</v>
      </c>
      <c r="AW279" s="13" t="s">
        <v>30</v>
      </c>
      <c r="AX279" s="13" t="s">
        <v>72</v>
      </c>
      <c r="AY279" s="211" t="s">
        <v>119</v>
      </c>
    </row>
    <row r="280" spans="1:65" s="14" customFormat="1" ht="11.25">
      <c r="B280" s="212"/>
      <c r="C280" s="213"/>
      <c r="D280" s="203" t="s">
        <v>129</v>
      </c>
      <c r="E280" s="214" t="s">
        <v>1</v>
      </c>
      <c r="F280" s="215" t="s">
        <v>272</v>
      </c>
      <c r="G280" s="213"/>
      <c r="H280" s="216">
        <v>0.25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129</v>
      </c>
      <c r="AU280" s="222" t="s">
        <v>127</v>
      </c>
      <c r="AV280" s="14" t="s">
        <v>127</v>
      </c>
      <c r="AW280" s="14" t="s">
        <v>30</v>
      </c>
      <c r="AX280" s="14" t="s">
        <v>72</v>
      </c>
      <c r="AY280" s="222" t="s">
        <v>119</v>
      </c>
    </row>
    <row r="281" spans="1:65" s="13" customFormat="1" ht="11.25">
      <c r="B281" s="201"/>
      <c r="C281" s="202"/>
      <c r="D281" s="203" t="s">
        <v>129</v>
      </c>
      <c r="E281" s="204" t="s">
        <v>1</v>
      </c>
      <c r="F281" s="205" t="s">
        <v>273</v>
      </c>
      <c r="G281" s="202"/>
      <c r="H281" s="204" t="s">
        <v>1</v>
      </c>
      <c r="I281" s="206"/>
      <c r="J281" s="202"/>
      <c r="K281" s="202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129</v>
      </c>
      <c r="AU281" s="211" t="s">
        <v>127</v>
      </c>
      <c r="AV281" s="13" t="s">
        <v>80</v>
      </c>
      <c r="AW281" s="13" t="s">
        <v>30</v>
      </c>
      <c r="AX281" s="13" t="s">
        <v>72</v>
      </c>
      <c r="AY281" s="211" t="s">
        <v>119</v>
      </c>
    </row>
    <row r="282" spans="1:65" s="14" customFormat="1" ht="11.25">
      <c r="B282" s="212"/>
      <c r="C282" s="213"/>
      <c r="D282" s="203" t="s">
        <v>129</v>
      </c>
      <c r="E282" s="214" t="s">
        <v>1</v>
      </c>
      <c r="F282" s="215" t="s">
        <v>274</v>
      </c>
      <c r="G282" s="213"/>
      <c r="H282" s="216">
        <v>3</v>
      </c>
      <c r="I282" s="217"/>
      <c r="J282" s="213"/>
      <c r="K282" s="213"/>
      <c r="L282" s="218"/>
      <c r="M282" s="219"/>
      <c r="N282" s="220"/>
      <c r="O282" s="220"/>
      <c r="P282" s="220"/>
      <c r="Q282" s="220"/>
      <c r="R282" s="220"/>
      <c r="S282" s="220"/>
      <c r="T282" s="221"/>
      <c r="AT282" s="222" t="s">
        <v>129</v>
      </c>
      <c r="AU282" s="222" t="s">
        <v>127</v>
      </c>
      <c r="AV282" s="14" t="s">
        <v>127</v>
      </c>
      <c r="AW282" s="14" t="s">
        <v>30</v>
      </c>
      <c r="AX282" s="14" t="s">
        <v>72</v>
      </c>
      <c r="AY282" s="222" t="s">
        <v>119</v>
      </c>
    </row>
    <row r="283" spans="1:65" s="13" customFormat="1" ht="11.25">
      <c r="B283" s="201"/>
      <c r="C283" s="202"/>
      <c r="D283" s="203" t="s">
        <v>129</v>
      </c>
      <c r="E283" s="204" t="s">
        <v>1</v>
      </c>
      <c r="F283" s="205" t="s">
        <v>275</v>
      </c>
      <c r="G283" s="202"/>
      <c r="H283" s="204" t="s">
        <v>1</v>
      </c>
      <c r="I283" s="206"/>
      <c r="J283" s="202"/>
      <c r="K283" s="202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129</v>
      </c>
      <c r="AU283" s="211" t="s">
        <v>127</v>
      </c>
      <c r="AV283" s="13" t="s">
        <v>80</v>
      </c>
      <c r="AW283" s="13" t="s">
        <v>30</v>
      </c>
      <c r="AX283" s="13" t="s">
        <v>72</v>
      </c>
      <c r="AY283" s="211" t="s">
        <v>119</v>
      </c>
    </row>
    <row r="284" spans="1:65" s="14" customFormat="1" ht="11.25">
      <c r="B284" s="212"/>
      <c r="C284" s="213"/>
      <c r="D284" s="203" t="s">
        <v>129</v>
      </c>
      <c r="E284" s="214" t="s">
        <v>1</v>
      </c>
      <c r="F284" s="215" t="s">
        <v>276</v>
      </c>
      <c r="G284" s="213"/>
      <c r="H284" s="216">
        <v>1.625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129</v>
      </c>
      <c r="AU284" s="222" t="s">
        <v>127</v>
      </c>
      <c r="AV284" s="14" t="s">
        <v>127</v>
      </c>
      <c r="AW284" s="14" t="s">
        <v>30</v>
      </c>
      <c r="AX284" s="14" t="s">
        <v>72</v>
      </c>
      <c r="AY284" s="222" t="s">
        <v>119</v>
      </c>
    </row>
    <row r="285" spans="1:65" s="15" customFormat="1" ht="11.25">
      <c r="B285" s="223"/>
      <c r="C285" s="224"/>
      <c r="D285" s="203" t="s">
        <v>129</v>
      </c>
      <c r="E285" s="225" t="s">
        <v>1</v>
      </c>
      <c r="F285" s="226" t="s">
        <v>138</v>
      </c>
      <c r="G285" s="224"/>
      <c r="H285" s="227">
        <v>28.014999999999993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AT285" s="233" t="s">
        <v>129</v>
      </c>
      <c r="AU285" s="233" t="s">
        <v>127</v>
      </c>
      <c r="AV285" s="15" t="s">
        <v>126</v>
      </c>
      <c r="AW285" s="15" t="s">
        <v>30</v>
      </c>
      <c r="AX285" s="15" t="s">
        <v>80</v>
      </c>
      <c r="AY285" s="233" t="s">
        <v>119</v>
      </c>
    </row>
    <row r="286" spans="1:65" s="2" customFormat="1" ht="33" customHeight="1">
      <c r="A286" s="34"/>
      <c r="B286" s="35"/>
      <c r="C286" s="187" t="s">
        <v>324</v>
      </c>
      <c r="D286" s="187" t="s">
        <v>122</v>
      </c>
      <c r="E286" s="188" t="s">
        <v>325</v>
      </c>
      <c r="F286" s="189" t="s">
        <v>326</v>
      </c>
      <c r="G286" s="190" t="s">
        <v>327</v>
      </c>
      <c r="H286" s="191">
        <v>9.6000000000000002E-2</v>
      </c>
      <c r="I286" s="192"/>
      <c r="J286" s="193">
        <f>ROUND(I286*H286,2)</f>
        <v>0</v>
      </c>
      <c r="K286" s="194"/>
      <c r="L286" s="39"/>
      <c r="M286" s="195" t="s">
        <v>1</v>
      </c>
      <c r="N286" s="196" t="s">
        <v>38</v>
      </c>
      <c r="O286" s="71"/>
      <c r="P286" s="197">
        <f>O286*H286</f>
        <v>0</v>
      </c>
      <c r="Q286" s="197">
        <v>2.3010199999999998</v>
      </c>
      <c r="R286" s="197">
        <f>Q286*H286</f>
        <v>0.22089792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126</v>
      </c>
      <c r="AT286" s="199" t="s">
        <v>122</v>
      </c>
      <c r="AU286" s="199" t="s">
        <v>127</v>
      </c>
      <c r="AY286" s="17" t="s">
        <v>119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7" t="s">
        <v>127</v>
      </c>
      <c r="BK286" s="200">
        <f>ROUND(I286*H286,2)</f>
        <v>0</v>
      </c>
      <c r="BL286" s="17" t="s">
        <v>126</v>
      </c>
      <c r="BM286" s="199" t="s">
        <v>328</v>
      </c>
    </row>
    <row r="287" spans="1:65" s="13" customFormat="1" ht="11.25">
      <c r="B287" s="201"/>
      <c r="C287" s="202"/>
      <c r="D287" s="203" t="s">
        <v>129</v>
      </c>
      <c r="E287" s="204" t="s">
        <v>1</v>
      </c>
      <c r="F287" s="205" t="s">
        <v>329</v>
      </c>
      <c r="G287" s="202"/>
      <c r="H287" s="204" t="s">
        <v>1</v>
      </c>
      <c r="I287" s="206"/>
      <c r="J287" s="202"/>
      <c r="K287" s="202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129</v>
      </c>
      <c r="AU287" s="211" t="s">
        <v>127</v>
      </c>
      <c r="AV287" s="13" t="s">
        <v>80</v>
      </c>
      <c r="AW287" s="13" t="s">
        <v>30</v>
      </c>
      <c r="AX287" s="13" t="s">
        <v>72</v>
      </c>
      <c r="AY287" s="211" t="s">
        <v>119</v>
      </c>
    </row>
    <row r="288" spans="1:65" s="14" customFormat="1" ht="11.25">
      <c r="B288" s="212"/>
      <c r="C288" s="213"/>
      <c r="D288" s="203" t="s">
        <v>129</v>
      </c>
      <c r="E288" s="214" t="s">
        <v>1</v>
      </c>
      <c r="F288" s="215" t="s">
        <v>330</v>
      </c>
      <c r="G288" s="213"/>
      <c r="H288" s="216">
        <v>9.6000000000000016E-2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129</v>
      </c>
      <c r="AU288" s="222" t="s">
        <v>127</v>
      </c>
      <c r="AV288" s="14" t="s">
        <v>127</v>
      </c>
      <c r="AW288" s="14" t="s">
        <v>30</v>
      </c>
      <c r="AX288" s="14" t="s">
        <v>80</v>
      </c>
      <c r="AY288" s="222" t="s">
        <v>119</v>
      </c>
    </row>
    <row r="289" spans="1:65" s="2" customFormat="1" ht="24.2" customHeight="1">
      <c r="A289" s="34"/>
      <c r="B289" s="35"/>
      <c r="C289" s="187" t="s">
        <v>331</v>
      </c>
      <c r="D289" s="187" t="s">
        <v>122</v>
      </c>
      <c r="E289" s="188" t="s">
        <v>332</v>
      </c>
      <c r="F289" s="189" t="s">
        <v>333</v>
      </c>
      <c r="G289" s="190" t="s">
        <v>327</v>
      </c>
      <c r="H289" s="191">
        <v>9.6000000000000002E-2</v>
      </c>
      <c r="I289" s="192"/>
      <c r="J289" s="193">
        <f>ROUND(I289*H289,2)</f>
        <v>0</v>
      </c>
      <c r="K289" s="194"/>
      <c r="L289" s="39"/>
      <c r="M289" s="195" t="s">
        <v>1</v>
      </c>
      <c r="N289" s="196" t="s">
        <v>38</v>
      </c>
      <c r="O289" s="71"/>
      <c r="P289" s="197">
        <f>O289*H289</f>
        <v>0</v>
      </c>
      <c r="Q289" s="197">
        <v>0</v>
      </c>
      <c r="R289" s="197">
        <f>Q289*H289</f>
        <v>0</v>
      </c>
      <c r="S289" s="197">
        <v>0</v>
      </c>
      <c r="T289" s="19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126</v>
      </c>
      <c r="AT289" s="199" t="s">
        <v>122</v>
      </c>
      <c r="AU289" s="199" t="s">
        <v>127</v>
      </c>
      <c r="AY289" s="17" t="s">
        <v>119</v>
      </c>
      <c r="BE289" s="200">
        <f>IF(N289="základní",J289,0)</f>
        <v>0</v>
      </c>
      <c r="BF289" s="200">
        <f>IF(N289="snížená",J289,0)</f>
        <v>0</v>
      </c>
      <c r="BG289" s="200">
        <f>IF(N289="zákl. přenesená",J289,0)</f>
        <v>0</v>
      </c>
      <c r="BH289" s="200">
        <f>IF(N289="sníž. přenesená",J289,0)</f>
        <v>0</v>
      </c>
      <c r="BI289" s="200">
        <f>IF(N289="nulová",J289,0)</f>
        <v>0</v>
      </c>
      <c r="BJ289" s="17" t="s">
        <v>127</v>
      </c>
      <c r="BK289" s="200">
        <f>ROUND(I289*H289,2)</f>
        <v>0</v>
      </c>
      <c r="BL289" s="17" t="s">
        <v>126</v>
      </c>
      <c r="BM289" s="199" t="s">
        <v>334</v>
      </c>
    </row>
    <row r="290" spans="1:65" s="2" customFormat="1" ht="24.2" customHeight="1">
      <c r="A290" s="34"/>
      <c r="B290" s="35"/>
      <c r="C290" s="187" t="s">
        <v>335</v>
      </c>
      <c r="D290" s="187" t="s">
        <v>122</v>
      </c>
      <c r="E290" s="188" t="s">
        <v>336</v>
      </c>
      <c r="F290" s="189" t="s">
        <v>337</v>
      </c>
      <c r="G290" s="190" t="s">
        <v>327</v>
      </c>
      <c r="H290" s="191">
        <v>0.16</v>
      </c>
      <c r="I290" s="192"/>
      <c r="J290" s="193">
        <f>ROUND(I290*H290,2)</f>
        <v>0</v>
      </c>
      <c r="K290" s="194"/>
      <c r="L290" s="39"/>
      <c r="M290" s="195" t="s">
        <v>1</v>
      </c>
      <c r="N290" s="196" t="s">
        <v>38</v>
      </c>
      <c r="O290" s="71"/>
      <c r="P290" s="197">
        <f>O290*H290</f>
        <v>0</v>
      </c>
      <c r="Q290" s="197">
        <v>1.4419999999999999</v>
      </c>
      <c r="R290" s="197">
        <f>Q290*H290</f>
        <v>0.23072000000000001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126</v>
      </c>
      <c r="AT290" s="199" t="s">
        <v>122</v>
      </c>
      <c r="AU290" s="199" t="s">
        <v>127</v>
      </c>
      <c r="AY290" s="17" t="s">
        <v>119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127</v>
      </c>
      <c r="BK290" s="200">
        <f>ROUND(I290*H290,2)</f>
        <v>0</v>
      </c>
      <c r="BL290" s="17" t="s">
        <v>126</v>
      </c>
      <c r="BM290" s="199" t="s">
        <v>338</v>
      </c>
    </row>
    <row r="291" spans="1:65" s="13" customFormat="1" ht="11.25">
      <c r="B291" s="201"/>
      <c r="C291" s="202"/>
      <c r="D291" s="203" t="s">
        <v>129</v>
      </c>
      <c r="E291" s="204" t="s">
        <v>1</v>
      </c>
      <c r="F291" s="205" t="s">
        <v>339</v>
      </c>
      <c r="G291" s="202"/>
      <c r="H291" s="204" t="s">
        <v>1</v>
      </c>
      <c r="I291" s="206"/>
      <c r="J291" s="202"/>
      <c r="K291" s="202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129</v>
      </c>
      <c r="AU291" s="211" t="s">
        <v>127</v>
      </c>
      <c r="AV291" s="13" t="s">
        <v>80</v>
      </c>
      <c r="AW291" s="13" t="s">
        <v>30</v>
      </c>
      <c r="AX291" s="13" t="s">
        <v>72</v>
      </c>
      <c r="AY291" s="211" t="s">
        <v>119</v>
      </c>
    </row>
    <row r="292" spans="1:65" s="14" customFormat="1" ht="11.25">
      <c r="B292" s="212"/>
      <c r="C292" s="213"/>
      <c r="D292" s="203" t="s">
        <v>129</v>
      </c>
      <c r="E292" s="214" t="s">
        <v>1</v>
      </c>
      <c r="F292" s="215" t="s">
        <v>340</v>
      </c>
      <c r="G292" s="213"/>
      <c r="H292" s="216">
        <v>0.16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129</v>
      </c>
      <c r="AU292" s="222" t="s">
        <v>127</v>
      </c>
      <c r="AV292" s="14" t="s">
        <v>127</v>
      </c>
      <c r="AW292" s="14" t="s">
        <v>30</v>
      </c>
      <c r="AX292" s="14" t="s">
        <v>80</v>
      </c>
      <c r="AY292" s="222" t="s">
        <v>119</v>
      </c>
    </row>
    <row r="293" spans="1:65" s="2" customFormat="1" ht="24.2" customHeight="1">
      <c r="A293" s="34"/>
      <c r="B293" s="35"/>
      <c r="C293" s="187" t="s">
        <v>77</v>
      </c>
      <c r="D293" s="187" t="s">
        <v>122</v>
      </c>
      <c r="E293" s="188" t="s">
        <v>341</v>
      </c>
      <c r="F293" s="189" t="s">
        <v>342</v>
      </c>
      <c r="G293" s="190" t="s">
        <v>125</v>
      </c>
      <c r="H293" s="191">
        <v>2E-3</v>
      </c>
      <c r="I293" s="192"/>
      <c r="J293" s="193">
        <f>ROUND(I293*H293,2)</f>
        <v>0</v>
      </c>
      <c r="K293" s="194"/>
      <c r="L293" s="39"/>
      <c r="M293" s="195" t="s">
        <v>1</v>
      </c>
      <c r="N293" s="196" t="s">
        <v>38</v>
      </c>
      <c r="O293" s="71"/>
      <c r="P293" s="197">
        <f>O293*H293</f>
        <v>0</v>
      </c>
      <c r="Q293" s="197">
        <v>4.8396000000000002E-4</v>
      </c>
      <c r="R293" s="197">
        <f>Q293*H293</f>
        <v>9.6792E-7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126</v>
      </c>
      <c r="AT293" s="199" t="s">
        <v>122</v>
      </c>
      <c r="AU293" s="199" t="s">
        <v>127</v>
      </c>
      <c r="AY293" s="17" t="s">
        <v>119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127</v>
      </c>
      <c r="BK293" s="200">
        <f>ROUND(I293*H293,2)</f>
        <v>0</v>
      </c>
      <c r="BL293" s="17" t="s">
        <v>126</v>
      </c>
      <c r="BM293" s="199" t="s">
        <v>343</v>
      </c>
    </row>
    <row r="294" spans="1:65" s="13" customFormat="1" ht="11.25">
      <c r="B294" s="201"/>
      <c r="C294" s="202"/>
      <c r="D294" s="203" t="s">
        <v>129</v>
      </c>
      <c r="E294" s="204" t="s">
        <v>1</v>
      </c>
      <c r="F294" s="205" t="s">
        <v>344</v>
      </c>
      <c r="G294" s="202"/>
      <c r="H294" s="204" t="s">
        <v>1</v>
      </c>
      <c r="I294" s="206"/>
      <c r="J294" s="202"/>
      <c r="K294" s="202"/>
      <c r="L294" s="207"/>
      <c r="M294" s="208"/>
      <c r="N294" s="209"/>
      <c r="O294" s="209"/>
      <c r="P294" s="209"/>
      <c r="Q294" s="209"/>
      <c r="R294" s="209"/>
      <c r="S294" s="209"/>
      <c r="T294" s="210"/>
      <c r="AT294" s="211" t="s">
        <v>129</v>
      </c>
      <c r="AU294" s="211" t="s">
        <v>127</v>
      </c>
      <c r="AV294" s="13" t="s">
        <v>80</v>
      </c>
      <c r="AW294" s="13" t="s">
        <v>30</v>
      </c>
      <c r="AX294" s="13" t="s">
        <v>72</v>
      </c>
      <c r="AY294" s="211" t="s">
        <v>119</v>
      </c>
    </row>
    <row r="295" spans="1:65" s="14" customFormat="1" ht="11.25">
      <c r="B295" s="212"/>
      <c r="C295" s="213"/>
      <c r="D295" s="203" t="s">
        <v>129</v>
      </c>
      <c r="E295" s="214" t="s">
        <v>1</v>
      </c>
      <c r="F295" s="215" t="s">
        <v>345</v>
      </c>
      <c r="G295" s="213"/>
      <c r="H295" s="216">
        <v>2.3907840000000004E-3</v>
      </c>
      <c r="I295" s="217"/>
      <c r="J295" s="213"/>
      <c r="K295" s="213"/>
      <c r="L295" s="218"/>
      <c r="M295" s="219"/>
      <c r="N295" s="220"/>
      <c r="O295" s="220"/>
      <c r="P295" s="220"/>
      <c r="Q295" s="220"/>
      <c r="R295" s="220"/>
      <c r="S295" s="220"/>
      <c r="T295" s="221"/>
      <c r="AT295" s="222" t="s">
        <v>129</v>
      </c>
      <c r="AU295" s="222" t="s">
        <v>127</v>
      </c>
      <c r="AV295" s="14" t="s">
        <v>127</v>
      </c>
      <c r="AW295" s="14" t="s">
        <v>30</v>
      </c>
      <c r="AX295" s="14" t="s">
        <v>80</v>
      </c>
      <c r="AY295" s="222" t="s">
        <v>119</v>
      </c>
    </row>
    <row r="296" spans="1:65" s="2" customFormat="1" ht="21.75" customHeight="1">
      <c r="A296" s="34"/>
      <c r="B296" s="35"/>
      <c r="C296" s="187" t="s">
        <v>7</v>
      </c>
      <c r="D296" s="187" t="s">
        <v>122</v>
      </c>
      <c r="E296" s="188" t="s">
        <v>346</v>
      </c>
      <c r="F296" s="189" t="s">
        <v>347</v>
      </c>
      <c r="G296" s="190" t="s">
        <v>190</v>
      </c>
      <c r="H296" s="191">
        <v>3</v>
      </c>
      <c r="I296" s="192"/>
      <c r="J296" s="193">
        <f>ROUND(I296*H296,2)</f>
        <v>0</v>
      </c>
      <c r="K296" s="194"/>
      <c r="L296" s="39"/>
      <c r="M296" s="195" t="s">
        <v>1</v>
      </c>
      <c r="N296" s="196" t="s">
        <v>38</v>
      </c>
      <c r="O296" s="71"/>
      <c r="P296" s="197">
        <f>O296*H296</f>
        <v>0</v>
      </c>
      <c r="Q296" s="197">
        <v>4.684E-2</v>
      </c>
      <c r="R296" s="197">
        <f>Q296*H296</f>
        <v>0.14052000000000001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126</v>
      </c>
      <c r="AT296" s="199" t="s">
        <v>122</v>
      </c>
      <c r="AU296" s="199" t="s">
        <v>127</v>
      </c>
      <c r="AY296" s="17" t="s">
        <v>119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7" t="s">
        <v>127</v>
      </c>
      <c r="BK296" s="200">
        <f>ROUND(I296*H296,2)</f>
        <v>0</v>
      </c>
      <c r="BL296" s="17" t="s">
        <v>126</v>
      </c>
      <c r="BM296" s="199" t="s">
        <v>348</v>
      </c>
    </row>
    <row r="297" spans="1:65" s="13" customFormat="1" ht="11.25">
      <c r="B297" s="201"/>
      <c r="C297" s="202"/>
      <c r="D297" s="203" t="s">
        <v>129</v>
      </c>
      <c r="E297" s="204" t="s">
        <v>1</v>
      </c>
      <c r="F297" s="205" t="s">
        <v>349</v>
      </c>
      <c r="G297" s="202"/>
      <c r="H297" s="204" t="s">
        <v>1</v>
      </c>
      <c r="I297" s="206"/>
      <c r="J297" s="202"/>
      <c r="K297" s="202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129</v>
      </c>
      <c r="AU297" s="211" t="s">
        <v>127</v>
      </c>
      <c r="AV297" s="13" t="s">
        <v>80</v>
      </c>
      <c r="AW297" s="13" t="s">
        <v>30</v>
      </c>
      <c r="AX297" s="13" t="s">
        <v>72</v>
      </c>
      <c r="AY297" s="211" t="s">
        <v>119</v>
      </c>
    </row>
    <row r="298" spans="1:65" s="14" customFormat="1" ht="11.25">
      <c r="B298" s="212"/>
      <c r="C298" s="213"/>
      <c r="D298" s="203" t="s">
        <v>129</v>
      </c>
      <c r="E298" s="214" t="s">
        <v>1</v>
      </c>
      <c r="F298" s="215" t="s">
        <v>350</v>
      </c>
      <c r="G298" s="213"/>
      <c r="H298" s="216">
        <v>2</v>
      </c>
      <c r="I298" s="217"/>
      <c r="J298" s="213"/>
      <c r="K298" s="213"/>
      <c r="L298" s="218"/>
      <c r="M298" s="219"/>
      <c r="N298" s="220"/>
      <c r="O298" s="220"/>
      <c r="P298" s="220"/>
      <c r="Q298" s="220"/>
      <c r="R298" s="220"/>
      <c r="S298" s="220"/>
      <c r="T298" s="221"/>
      <c r="AT298" s="222" t="s">
        <v>129</v>
      </c>
      <c r="AU298" s="222" t="s">
        <v>127</v>
      </c>
      <c r="AV298" s="14" t="s">
        <v>127</v>
      </c>
      <c r="AW298" s="14" t="s">
        <v>30</v>
      </c>
      <c r="AX298" s="14" t="s">
        <v>72</v>
      </c>
      <c r="AY298" s="222" t="s">
        <v>119</v>
      </c>
    </row>
    <row r="299" spans="1:65" s="13" customFormat="1" ht="11.25">
      <c r="B299" s="201"/>
      <c r="C299" s="202"/>
      <c r="D299" s="203" t="s">
        <v>129</v>
      </c>
      <c r="E299" s="204" t="s">
        <v>1</v>
      </c>
      <c r="F299" s="205" t="s">
        <v>248</v>
      </c>
      <c r="G299" s="202"/>
      <c r="H299" s="204" t="s">
        <v>1</v>
      </c>
      <c r="I299" s="206"/>
      <c r="J299" s="202"/>
      <c r="K299" s="202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129</v>
      </c>
      <c r="AU299" s="211" t="s">
        <v>127</v>
      </c>
      <c r="AV299" s="13" t="s">
        <v>80</v>
      </c>
      <c r="AW299" s="13" t="s">
        <v>30</v>
      </c>
      <c r="AX299" s="13" t="s">
        <v>72</v>
      </c>
      <c r="AY299" s="211" t="s">
        <v>119</v>
      </c>
    </row>
    <row r="300" spans="1:65" s="14" customFormat="1" ht="11.25">
      <c r="B300" s="212"/>
      <c r="C300" s="213"/>
      <c r="D300" s="203" t="s">
        <v>129</v>
      </c>
      <c r="E300" s="214" t="s">
        <v>1</v>
      </c>
      <c r="F300" s="215" t="s">
        <v>80</v>
      </c>
      <c r="G300" s="213"/>
      <c r="H300" s="216">
        <v>1</v>
      </c>
      <c r="I300" s="217"/>
      <c r="J300" s="213"/>
      <c r="K300" s="213"/>
      <c r="L300" s="218"/>
      <c r="M300" s="219"/>
      <c r="N300" s="220"/>
      <c r="O300" s="220"/>
      <c r="P300" s="220"/>
      <c r="Q300" s="220"/>
      <c r="R300" s="220"/>
      <c r="S300" s="220"/>
      <c r="T300" s="221"/>
      <c r="AT300" s="222" t="s">
        <v>129</v>
      </c>
      <c r="AU300" s="222" t="s">
        <v>127</v>
      </c>
      <c r="AV300" s="14" t="s">
        <v>127</v>
      </c>
      <c r="AW300" s="14" t="s">
        <v>30</v>
      </c>
      <c r="AX300" s="14" t="s">
        <v>72</v>
      </c>
      <c r="AY300" s="222" t="s">
        <v>119</v>
      </c>
    </row>
    <row r="301" spans="1:65" s="15" customFormat="1" ht="11.25">
      <c r="B301" s="223"/>
      <c r="C301" s="224"/>
      <c r="D301" s="203" t="s">
        <v>129</v>
      </c>
      <c r="E301" s="225" t="s">
        <v>1</v>
      </c>
      <c r="F301" s="226" t="s">
        <v>138</v>
      </c>
      <c r="G301" s="224"/>
      <c r="H301" s="227">
        <v>3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AT301" s="233" t="s">
        <v>129</v>
      </c>
      <c r="AU301" s="233" t="s">
        <v>127</v>
      </c>
      <c r="AV301" s="15" t="s">
        <v>126</v>
      </c>
      <c r="AW301" s="15" t="s">
        <v>30</v>
      </c>
      <c r="AX301" s="15" t="s">
        <v>80</v>
      </c>
      <c r="AY301" s="233" t="s">
        <v>119</v>
      </c>
    </row>
    <row r="302" spans="1:65" s="2" customFormat="1" ht="33" customHeight="1">
      <c r="A302" s="34"/>
      <c r="B302" s="35"/>
      <c r="C302" s="239" t="s">
        <v>82</v>
      </c>
      <c r="D302" s="239" t="s">
        <v>202</v>
      </c>
      <c r="E302" s="240" t="s">
        <v>351</v>
      </c>
      <c r="F302" s="241" t="s">
        <v>352</v>
      </c>
      <c r="G302" s="242" t="s">
        <v>190</v>
      </c>
      <c r="H302" s="243">
        <v>1</v>
      </c>
      <c r="I302" s="244"/>
      <c r="J302" s="245">
        <f>ROUND(I302*H302,2)</f>
        <v>0</v>
      </c>
      <c r="K302" s="246"/>
      <c r="L302" s="247"/>
      <c r="M302" s="248" t="s">
        <v>1</v>
      </c>
      <c r="N302" s="249" t="s">
        <v>38</v>
      </c>
      <c r="O302" s="71"/>
      <c r="P302" s="197">
        <f>O302*H302</f>
        <v>0</v>
      </c>
      <c r="Q302" s="197">
        <v>1.489E-2</v>
      </c>
      <c r="R302" s="197">
        <f>Q302*H302</f>
        <v>1.489E-2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205</v>
      </c>
      <c r="AT302" s="199" t="s">
        <v>202</v>
      </c>
      <c r="AU302" s="199" t="s">
        <v>127</v>
      </c>
      <c r="AY302" s="17" t="s">
        <v>119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127</v>
      </c>
      <c r="BK302" s="200">
        <f>ROUND(I302*H302,2)</f>
        <v>0</v>
      </c>
      <c r="BL302" s="17" t="s">
        <v>126</v>
      </c>
      <c r="BM302" s="199" t="s">
        <v>353</v>
      </c>
    </row>
    <row r="303" spans="1:65" s="2" customFormat="1" ht="33" customHeight="1">
      <c r="A303" s="34"/>
      <c r="B303" s="35"/>
      <c r="C303" s="239" t="s">
        <v>85</v>
      </c>
      <c r="D303" s="239" t="s">
        <v>202</v>
      </c>
      <c r="E303" s="240" t="s">
        <v>354</v>
      </c>
      <c r="F303" s="241" t="s">
        <v>355</v>
      </c>
      <c r="G303" s="242" t="s">
        <v>190</v>
      </c>
      <c r="H303" s="243">
        <v>2</v>
      </c>
      <c r="I303" s="244"/>
      <c r="J303" s="245">
        <f>ROUND(I303*H303,2)</f>
        <v>0</v>
      </c>
      <c r="K303" s="246"/>
      <c r="L303" s="247"/>
      <c r="M303" s="248" t="s">
        <v>1</v>
      </c>
      <c r="N303" s="249" t="s">
        <v>38</v>
      </c>
      <c r="O303" s="71"/>
      <c r="P303" s="197">
        <f>O303*H303</f>
        <v>0</v>
      </c>
      <c r="Q303" s="197">
        <v>1.521E-2</v>
      </c>
      <c r="R303" s="197">
        <f>Q303*H303</f>
        <v>3.0419999999999999E-2</v>
      </c>
      <c r="S303" s="197">
        <v>0</v>
      </c>
      <c r="T303" s="19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9" t="s">
        <v>205</v>
      </c>
      <c r="AT303" s="199" t="s">
        <v>202</v>
      </c>
      <c r="AU303" s="199" t="s">
        <v>127</v>
      </c>
      <c r="AY303" s="17" t="s">
        <v>119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127</v>
      </c>
      <c r="BK303" s="200">
        <f>ROUND(I303*H303,2)</f>
        <v>0</v>
      </c>
      <c r="BL303" s="17" t="s">
        <v>126</v>
      </c>
      <c r="BM303" s="199" t="s">
        <v>356</v>
      </c>
    </row>
    <row r="304" spans="1:65" s="12" customFormat="1" ht="22.9" customHeight="1">
      <c r="B304" s="171"/>
      <c r="C304" s="172"/>
      <c r="D304" s="173" t="s">
        <v>71</v>
      </c>
      <c r="E304" s="185" t="s">
        <v>120</v>
      </c>
      <c r="F304" s="185" t="s">
        <v>121</v>
      </c>
      <c r="G304" s="172"/>
      <c r="H304" s="172"/>
      <c r="I304" s="175"/>
      <c r="J304" s="186">
        <f>BK304</f>
        <v>0</v>
      </c>
      <c r="K304" s="172"/>
      <c r="L304" s="177"/>
      <c r="M304" s="178"/>
      <c r="N304" s="179"/>
      <c r="O304" s="179"/>
      <c r="P304" s="180">
        <f>SUM(P305:P406)</f>
        <v>0</v>
      </c>
      <c r="Q304" s="179"/>
      <c r="R304" s="180">
        <f>SUM(R305:R406)</f>
        <v>1.2482215039999996E-2</v>
      </c>
      <c r="S304" s="179"/>
      <c r="T304" s="181">
        <f>SUM(T305:T406)</f>
        <v>8.8298199999999998</v>
      </c>
      <c r="AR304" s="182" t="s">
        <v>80</v>
      </c>
      <c r="AT304" s="183" t="s">
        <v>71</v>
      </c>
      <c r="AU304" s="183" t="s">
        <v>80</v>
      </c>
      <c r="AY304" s="182" t="s">
        <v>119</v>
      </c>
      <c r="BK304" s="184">
        <f>SUM(BK305:BK406)</f>
        <v>0</v>
      </c>
    </row>
    <row r="305" spans="1:65" s="2" customFormat="1" ht="33" customHeight="1">
      <c r="A305" s="34"/>
      <c r="B305" s="35"/>
      <c r="C305" s="187" t="s">
        <v>88</v>
      </c>
      <c r="D305" s="187" t="s">
        <v>122</v>
      </c>
      <c r="E305" s="188" t="s">
        <v>357</v>
      </c>
      <c r="F305" s="189" t="s">
        <v>358</v>
      </c>
      <c r="G305" s="190" t="s">
        <v>125</v>
      </c>
      <c r="H305" s="191">
        <v>94.58</v>
      </c>
      <c r="I305" s="192"/>
      <c r="J305" s="193">
        <f>ROUND(I305*H305,2)</f>
        <v>0</v>
      </c>
      <c r="K305" s="194"/>
      <c r="L305" s="39"/>
      <c r="M305" s="195" t="s">
        <v>1</v>
      </c>
      <c r="N305" s="196" t="s">
        <v>38</v>
      </c>
      <c r="O305" s="71"/>
      <c r="P305" s="197">
        <f>O305*H305</f>
        <v>0</v>
      </c>
      <c r="Q305" s="197">
        <v>1.2999999999999999E-4</v>
      </c>
      <c r="R305" s="197">
        <f>Q305*H305</f>
        <v>1.2295399999999998E-2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126</v>
      </c>
      <c r="AT305" s="199" t="s">
        <v>122</v>
      </c>
      <c r="AU305" s="199" t="s">
        <v>127</v>
      </c>
      <c r="AY305" s="17" t="s">
        <v>119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127</v>
      </c>
      <c r="BK305" s="200">
        <f>ROUND(I305*H305,2)</f>
        <v>0</v>
      </c>
      <c r="BL305" s="17" t="s">
        <v>126</v>
      </c>
      <c r="BM305" s="199" t="s">
        <v>359</v>
      </c>
    </row>
    <row r="306" spans="1:65" s="14" customFormat="1" ht="11.25">
      <c r="B306" s="212"/>
      <c r="C306" s="213"/>
      <c r="D306" s="203" t="s">
        <v>129</v>
      </c>
      <c r="E306" s="214" t="s">
        <v>1</v>
      </c>
      <c r="F306" s="215" t="s">
        <v>360</v>
      </c>
      <c r="G306" s="213"/>
      <c r="H306" s="216">
        <v>94.580000000000013</v>
      </c>
      <c r="I306" s="217"/>
      <c r="J306" s="213"/>
      <c r="K306" s="213"/>
      <c r="L306" s="218"/>
      <c r="M306" s="219"/>
      <c r="N306" s="220"/>
      <c r="O306" s="220"/>
      <c r="P306" s="220"/>
      <c r="Q306" s="220"/>
      <c r="R306" s="220"/>
      <c r="S306" s="220"/>
      <c r="T306" s="221"/>
      <c r="AT306" s="222" t="s">
        <v>129</v>
      </c>
      <c r="AU306" s="222" t="s">
        <v>127</v>
      </c>
      <c r="AV306" s="14" t="s">
        <v>127</v>
      </c>
      <c r="AW306" s="14" t="s">
        <v>30</v>
      </c>
      <c r="AX306" s="14" t="s">
        <v>80</v>
      </c>
      <c r="AY306" s="222" t="s">
        <v>119</v>
      </c>
    </row>
    <row r="307" spans="1:65" s="2" customFormat="1" ht="21.75" customHeight="1">
      <c r="A307" s="34"/>
      <c r="B307" s="35"/>
      <c r="C307" s="187" t="s">
        <v>361</v>
      </c>
      <c r="D307" s="187" t="s">
        <v>122</v>
      </c>
      <c r="E307" s="188" t="s">
        <v>362</v>
      </c>
      <c r="F307" s="189" t="s">
        <v>363</v>
      </c>
      <c r="G307" s="190" t="s">
        <v>125</v>
      </c>
      <c r="H307" s="191">
        <v>15.07</v>
      </c>
      <c r="I307" s="192"/>
      <c r="J307" s="193">
        <f>ROUND(I307*H307,2)</f>
        <v>0</v>
      </c>
      <c r="K307" s="194"/>
      <c r="L307" s="39"/>
      <c r="M307" s="195" t="s">
        <v>1</v>
      </c>
      <c r="N307" s="196" t="s">
        <v>38</v>
      </c>
      <c r="O307" s="71"/>
      <c r="P307" s="197">
        <f>O307*H307</f>
        <v>0</v>
      </c>
      <c r="Q307" s="197">
        <v>0</v>
      </c>
      <c r="R307" s="197">
        <f>Q307*H307</f>
        <v>0</v>
      </c>
      <c r="S307" s="197">
        <v>0.13100000000000001</v>
      </c>
      <c r="T307" s="198">
        <f>S307*H307</f>
        <v>1.9741700000000002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126</v>
      </c>
      <c r="AT307" s="199" t="s">
        <v>122</v>
      </c>
      <c r="AU307" s="199" t="s">
        <v>127</v>
      </c>
      <c r="AY307" s="17" t="s">
        <v>119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7" t="s">
        <v>127</v>
      </c>
      <c r="BK307" s="200">
        <f>ROUND(I307*H307,2)</f>
        <v>0</v>
      </c>
      <c r="BL307" s="17" t="s">
        <v>126</v>
      </c>
      <c r="BM307" s="199" t="s">
        <v>364</v>
      </c>
    </row>
    <row r="308" spans="1:65" s="13" customFormat="1" ht="11.25">
      <c r="B308" s="201"/>
      <c r="C308" s="202"/>
      <c r="D308" s="203" t="s">
        <v>129</v>
      </c>
      <c r="E308" s="204" t="s">
        <v>1</v>
      </c>
      <c r="F308" s="205" t="s">
        <v>365</v>
      </c>
      <c r="G308" s="202"/>
      <c r="H308" s="204" t="s">
        <v>1</v>
      </c>
      <c r="I308" s="206"/>
      <c r="J308" s="202"/>
      <c r="K308" s="202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129</v>
      </c>
      <c r="AU308" s="211" t="s">
        <v>127</v>
      </c>
      <c r="AV308" s="13" t="s">
        <v>80</v>
      </c>
      <c r="AW308" s="13" t="s">
        <v>30</v>
      </c>
      <c r="AX308" s="13" t="s">
        <v>72</v>
      </c>
      <c r="AY308" s="211" t="s">
        <v>119</v>
      </c>
    </row>
    <row r="309" spans="1:65" s="14" customFormat="1" ht="11.25">
      <c r="B309" s="212"/>
      <c r="C309" s="213"/>
      <c r="D309" s="203" t="s">
        <v>129</v>
      </c>
      <c r="E309" s="214" t="s">
        <v>1</v>
      </c>
      <c r="F309" s="215" t="s">
        <v>366</v>
      </c>
      <c r="G309" s="213"/>
      <c r="H309" s="216">
        <v>1.8900000000000001</v>
      </c>
      <c r="I309" s="217"/>
      <c r="J309" s="213"/>
      <c r="K309" s="213"/>
      <c r="L309" s="218"/>
      <c r="M309" s="219"/>
      <c r="N309" s="220"/>
      <c r="O309" s="220"/>
      <c r="P309" s="220"/>
      <c r="Q309" s="220"/>
      <c r="R309" s="220"/>
      <c r="S309" s="220"/>
      <c r="T309" s="221"/>
      <c r="AT309" s="222" t="s">
        <v>129</v>
      </c>
      <c r="AU309" s="222" t="s">
        <v>127</v>
      </c>
      <c r="AV309" s="14" t="s">
        <v>127</v>
      </c>
      <c r="AW309" s="14" t="s">
        <v>30</v>
      </c>
      <c r="AX309" s="14" t="s">
        <v>72</v>
      </c>
      <c r="AY309" s="222" t="s">
        <v>119</v>
      </c>
    </row>
    <row r="310" spans="1:65" s="13" customFormat="1" ht="11.25">
      <c r="B310" s="201"/>
      <c r="C310" s="202"/>
      <c r="D310" s="203" t="s">
        <v>129</v>
      </c>
      <c r="E310" s="204" t="s">
        <v>1</v>
      </c>
      <c r="F310" s="205" t="s">
        <v>367</v>
      </c>
      <c r="G310" s="202"/>
      <c r="H310" s="204" t="s">
        <v>1</v>
      </c>
      <c r="I310" s="206"/>
      <c r="J310" s="202"/>
      <c r="K310" s="202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129</v>
      </c>
      <c r="AU310" s="211" t="s">
        <v>127</v>
      </c>
      <c r="AV310" s="13" t="s">
        <v>80</v>
      </c>
      <c r="AW310" s="13" t="s">
        <v>30</v>
      </c>
      <c r="AX310" s="13" t="s">
        <v>72</v>
      </c>
      <c r="AY310" s="211" t="s">
        <v>119</v>
      </c>
    </row>
    <row r="311" spans="1:65" s="14" customFormat="1" ht="11.25">
      <c r="B311" s="212"/>
      <c r="C311" s="213"/>
      <c r="D311" s="203" t="s">
        <v>129</v>
      </c>
      <c r="E311" s="214" t="s">
        <v>1</v>
      </c>
      <c r="F311" s="215" t="s">
        <v>368</v>
      </c>
      <c r="G311" s="213"/>
      <c r="H311" s="216">
        <v>2.04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129</v>
      </c>
      <c r="AU311" s="222" t="s">
        <v>127</v>
      </c>
      <c r="AV311" s="14" t="s">
        <v>127</v>
      </c>
      <c r="AW311" s="14" t="s">
        <v>30</v>
      </c>
      <c r="AX311" s="14" t="s">
        <v>72</v>
      </c>
      <c r="AY311" s="222" t="s">
        <v>119</v>
      </c>
    </row>
    <row r="312" spans="1:65" s="13" customFormat="1" ht="11.25">
      <c r="B312" s="201"/>
      <c r="C312" s="202"/>
      <c r="D312" s="203" t="s">
        <v>129</v>
      </c>
      <c r="E312" s="204" t="s">
        <v>1</v>
      </c>
      <c r="F312" s="205" t="s">
        <v>275</v>
      </c>
      <c r="G312" s="202"/>
      <c r="H312" s="204" t="s">
        <v>1</v>
      </c>
      <c r="I312" s="206"/>
      <c r="J312" s="202"/>
      <c r="K312" s="202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129</v>
      </c>
      <c r="AU312" s="211" t="s">
        <v>127</v>
      </c>
      <c r="AV312" s="13" t="s">
        <v>80</v>
      </c>
      <c r="AW312" s="13" t="s">
        <v>30</v>
      </c>
      <c r="AX312" s="13" t="s">
        <v>72</v>
      </c>
      <c r="AY312" s="211" t="s">
        <v>119</v>
      </c>
    </row>
    <row r="313" spans="1:65" s="14" customFormat="1" ht="11.25">
      <c r="B313" s="212"/>
      <c r="C313" s="213"/>
      <c r="D313" s="203" t="s">
        <v>129</v>
      </c>
      <c r="E313" s="214" t="s">
        <v>1</v>
      </c>
      <c r="F313" s="215" t="s">
        <v>369</v>
      </c>
      <c r="G313" s="213"/>
      <c r="H313" s="216">
        <v>0.25</v>
      </c>
      <c r="I313" s="217"/>
      <c r="J313" s="213"/>
      <c r="K313" s="213"/>
      <c r="L313" s="218"/>
      <c r="M313" s="219"/>
      <c r="N313" s="220"/>
      <c r="O313" s="220"/>
      <c r="P313" s="220"/>
      <c r="Q313" s="220"/>
      <c r="R313" s="220"/>
      <c r="S313" s="220"/>
      <c r="T313" s="221"/>
      <c r="AT313" s="222" t="s">
        <v>129</v>
      </c>
      <c r="AU313" s="222" t="s">
        <v>127</v>
      </c>
      <c r="AV313" s="14" t="s">
        <v>127</v>
      </c>
      <c r="AW313" s="14" t="s">
        <v>30</v>
      </c>
      <c r="AX313" s="14" t="s">
        <v>72</v>
      </c>
      <c r="AY313" s="222" t="s">
        <v>119</v>
      </c>
    </row>
    <row r="314" spans="1:65" s="13" customFormat="1" ht="11.25">
      <c r="B314" s="201"/>
      <c r="C314" s="202"/>
      <c r="D314" s="203" t="s">
        <v>129</v>
      </c>
      <c r="E314" s="204" t="s">
        <v>1</v>
      </c>
      <c r="F314" s="205" t="s">
        <v>223</v>
      </c>
      <c r="G314" s="202"/>
      <c r="H314" s="204" t="s">
        <v>1</v>
      </c>
      <c r="I314" s="206"/>
      <c r="J314" s="202"/>
      <c r="K314" s="202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129</v>
      </c>
      <c r="AU314" s="211" t="s">
        <v>127</v>
      </c>
      <c r="AV314" s="13" t="s">
        <v>80</v>
      </c>
      <c r="AW314" s="13" t="s">
        <v>30</v>
      </c>
      <c r="AX314" s="13" t="s">
        <v>72</v>
      </c>
      <c r="AY314" s="211" t="s">
        <v>119</v>
      </c>
    </row>
    <row r="315" spans="1:65" s="14" customFormat="1" ht="11.25">
      <c r="B315" s="212"/>
      <c r="C315" s="213"/>
      <c r="D315" s="203" t="s">
        <v>129</v>
      </c>
      <c r="E315" s="214" t="s">
        <v>1</v>
      </c>
      <c r="F315" s="215" t="s">
        <v>370</v>
      </c>
      <c r="G315" s="213"/>
      <c r="H315" s="216">
        <v>9.6000000000000014</v>
      </c>
      <c r="I315" s="217"/>
      <c r="J315" s="213"/>
      <c r="K315" s="213"/>
      <c r="L315" s="218"/>
      <c r="M315" s="219"/>
      <c r="N315" s="220"/>
      <c r="O315" s="220"/>
      <c r="P315" s="220"/>
      <c r="Q315" s="220"/>
      <c r="R315" s="220"/>
      <c r="S315" s="220"/>
      <c r="T315" s="221"/>
      <c r="AT315" s="222" t="s">
        <v>129</v>
      </c>
      <c r="AU315" s="222" t="s">
        <v>127</v>
      </c>
      <c r="AV315" s="14" t="s">
        <v>127</v>
      </c>
      <c r="AW315" s="14" t="s">
        <v>30</v>
      </c>
      <c r="AX315" s="14" t="s">
        <v>72</v>
      </c>
      <c r="AY315" s="222" t="s">
        <v>119</v>
      </c>
    </row>
    <row r="316" spans="1:65" s="13" customFormat="1" ht="11.25">
      <c r="B316" s="201"/>
      <c r="C316" s="202"/>
      <c r="D316" s="203" t="s">
        <v>129</v>
      </c>
      <c r="E316" s="204" t="s">
        <v>1</v>
      </c>
      <c r="F316" s="205" t="s">
        <v>244</v>
      </c>
      <c r="G316" s="202"/>
      <c r="H316" s="204" t="s">
        <v>1</v>
      </c>
      <c r="I316" s="206"/>
      <c r="J316" s="202"/>
      <c r="K316" s="202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129</v>
      </c>
      <c r="AU316" s="211" t="s">
        <v>127</v>
      </c>
      <c r="AV316" s="13" t="s">
        <v>80</v>
      </c>
      <c r="AW316" s="13" t="s">
        <v>30</v>
      </c>
      <c r="AX316" s="13" t="s">
        <v>72</v>
      </c>
      <c r="AY316" s="211" t="s">
        <v>119</v>
      </c>
    </row>
    <row r="317" spans="1:65" s="14" customFormat="1" ht="11.25">
      <c r="B317" s="212"/>
      <c r="C317" s="213"/>
      <c r="D317" s="203" t="s">
        <v>129</v>
      </c>
      <c r="E317" s="214" t="s">
        <v>1</v>
      </c>
      <c r="F317" s="215" t="s">
        <v>371</v>
      </c>
      <c r="G317" s="213"/>
      <c r="H317" s="216">
        <v>1.2899999999999998</v>
      </c>
      <c r="I317" s="217"/>
      <c r="J317" s="213"/>
      <c r="K317" s="213"/>
      <c r="L317" s="218"/>
      <c r="M317" s="219"/>
      <c r="N317" s="220"/>
      <c r="O317" s="220"/>
      <c r="P317" s="220"/>
      <c r="Q317" s="220"/>
      <c r="R317" s="220"/>
      <c r="S317" s="220"/>
      <c r="T317" s="221"/>
      <c r="AT317" s="222" t="s">
        <v>129</v>
      </c>
      <c r="AU317" s="222" t="s">
        <v>127</v>
      </c>
      <c r="AV317" s="14" t="s">
        <v>127</v>
      </c>
      <c r="AW317" s="14" t="s">
        <v>30</v>
      </c>
      <c r="AX317" s="14" t="s">
        <v>72</v>
      </c>
      <c r="AY317" s="222" t="s">
        <v>119</v>
      </c>
    </row>
    <row r="318" spans="1:65" s="15" customFormat="1" ht="11.25">
      <c r="B318" s="223"/>
      <c r="C318" s="224"/>
      <c r="D318" s="203" t="s">
        <v>129</v>
      </c>
      <c r="E318" s="225" t="s">
        <v>1</v>
      </c>
      <c r="F318" s="226" t="s">
        <v>138</v>
      </c>
      <c r="G318" s="224"/>
      <c r="H318" s="227">
        <v>15.07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AT318" s="233" t="s">
        <v>129</v>
      </c>
      <c r="AU318" s="233" t="s">
        <v>127</v>
      </c>
      <c r="AV318" s="15" t="s">
        <v>126</v>
      </c>
      <c r="AW318" s="15" t="s">
        <v>30</v>
      </c>
      <c r="AX318" s="15" t="s">
        <v>80</v>
      </c>
      <c r="AY318" s="233" t="s">
        <v>119</v>
      </c>
    </row>
    <row r="319" spans="1:65" s="2" customFormat="1" ht="21.75" customHeight="1">
      <c r="A319" s="34"/>
      <c r="B319" s="35"/>
      <c r="C319" s="187" t="s">
        <v>372</v>
      </c>
      <c r="D319" s="187" t="s">
        <v>122</v>
      </c>
      <c r="E319" s="188" t="s">
        <v>373</v>
      </c>
      <c r="F319" s="189" t="s">
        <v>374</v>
      </c>
      <c r="G319" s="190" t="s">
        <v>125</v>
      </c>
      <c r="H319" s="191">
        <v>26.47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38</v>
      </c>
      <c r="O319" s="71"/>
      <c r="P319" s="197">
        <f>O319*H319</f>
        <v>0</v>
      </c>
      <c r="Q319" s="197">
        <v>3.472E-6</v>
      </c>
      <c r="R319" s="197">
        <f>Q319*H319</f>
        <v>9.1903839999999995E-5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126</v>
      </c>
      <c r="AT319" s="199" t="s">
        <v>122</v>
      </c>
      <c r="AU319" s="199" t="s">
        <v>127</v>
      </c>
      <c r="AY319" s="17" t="s">
        <v>119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127</v>
      </c>
      <c r="BK319" s="200">
        <f>ROUND(I319*H319,2)</f>
        <v>0</v>
      </c>
      <c r="BL319" s="17" t="s">
        <v>126</v>
      </c>
      <c r="BM319" s="199" t="s">
        <v>375</v>
      </c>
    </row>
    <row r="320" spans="1:65" s="13" customFormat="1" ht="11.25">
      <c r="B320" s="201"/>
      <c r="C320" s="202"/>
      <c r="D320" s="203" t="s">
        <v>129</v>
      </c>
      <c r="E320" s="204" t="s">
        <v>1</v>
      </c>
      <c r="F320" s="205" t="s">
        <v>376</v>
      </c>
      <c r="G320" s="202"/>
      <c r="H320" s="204" t="s">
        <v>1</v>
      </c>
      <c r="I320" s="206"/>
      <c r="J320" s="202"/>
      <c r="K320" s="202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129</v>
      </c>
      <c r="AU320" s="211" t="s">
        <v>127</v>
      </c>
      <c r="AV320" s="13" t="s">
        <v>80</v>
      </c>
      <c r="AW320" s="13" t="s">
        <v>30</v>
      </c>
      <c r="AX320" s="13" t="s">
        <v>72</v>
      </c>
      <c r="AY320" s="211" t="s">
        <v>119</v>
      </c>
    </row>
    <row r="321" spans="1:65" s="14" customFormat="1" ht="11.25">
      <c r="B321" s="212"/>
      <c r="C321" s="213"/>
      <c r="D321" s="203" t="s">
        <v>129</v>
      </c>
      <c r="E321" s="214" t="s">
        <v>1</v>
      </c>
      <c r="F321" s="215" t="s">
        <v>377</v>
      </c>
      <c r="G321" s="213"/>
      <c r="H321" s="216">
        <v>26.47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129</v>
      </c>
      <c r="AU321" s="222" t="s">
        <v>127</v>
      </c>
      <c r="AV321" s="14" t="s">
        <v>127</v>
      </c>
      <c r="AW321" s="14" t="s">
        <v>30</v>
      </c>
      <c r="AX321" s="14" t="s">
        <v>80</v>
      </c>
      <c r="AY321" s="222" t="s">
        <v>119</v>
      </c>
    </row>
    <row r="322" spans="1:65" s="2" customFormat="1" ht="24.2" customHeight="1">
      <c r="A322" s="34"/>
      <c r="B322" s="35"/>
      <c r="C322" s="187" t="s">
        <v>378</v>
      </c>
      <c r="D322" s="187" t="s">
        <v>122</v>
      </c>
      <c r="E322" s="188" t="s">
        <v>379</v>
      </c>
      <c r="F322" s="189" t="s">
        <v>380</v>
      </c>
      <c r="G322" s="190" t="s">
        <v>125</v>
      </c>
      <c r="H322" s="191">
        <v>26.47</v>
      </c>
      <c r="I322" s="192"/>
      <c r="J322" s="193">
        <f>ROUND(I322*H322,2)</f>
        <v>0</v>
      </c>
      <c r="K322" s="194"/>
      <c r="L322" s="39"/>
      <c r="M322" s="195" t="s">
        <v>1</v>
      </c>
      <c r="N322" s="196" t="s">
        <v>38</v>
      </c>
      <c r="O322" s="71"/>
      <c r="P322" s="197">
        <f>O322*H322</f>
        <v>0</v>
      </c>
      <c r="Q322" s="197">
        <v>1.3599999999999999E-6</v>
      </c>
      <c r="R322" s="197">
        <f>Q322*H322</f>
        <v>3.5999199999999992E-5</v>
      </c>
      <c r="S322" s="197">
        <v>0</v>
      </c>
      <c r="T322" s="19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126</v>
      </c>
      <c r="AT322" s="199" t="s">
        <v>122</v>
      </c>
      <c r="AU322" s="199" t="s">
        <v>127</v>
      </c>
      <c r="AY322" s="17" t="s">
        <v>119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7" t="s">
        <v>127</v>
      </c>
      <c r="BK322" s="200">
        <f>ROUND(I322*H322,2)</f>
        <v>0</v>
      </c>
      <c r="BL322" s="17" t="s">
        <v>126</v>
      </c>
      <c r="BM322" s="199" t="s">
        <v>381</v>
      </c>
    </row>
    <row r="323" spans="1:65" s="2" customFormat="1" ht="24.2" customHeight="1">
      <c r="A323" s="34"/>
      <c r="B323" s="35"/>
      <c r="C323" s="187" t="s">
        <v>382</v>
      </c>
      <c r="D323" s="187" t="s">
        <v>122</v>
      </c>
      <c r="E323" s="188" t="s">
        <v>383</v>
      </c>
      <c r="F323" s="189" t="s">
        <v>384</v>
      </c>
      <c r="G323" s="190" t="s">
        <v>125</v>
      </c>
      <c r="H323" s="191">
        <v>21.6</v>
      </c>
      <c r="I323" s="192"/>
      <c r="J323" s="193">
        <f>ROUND(I323*H323,2)</f>
        <v>0</v>
      </c>
      <c r="K323" s="194"/>
      <c r="L323" s="39"/>
      <c r="M323" s="195" t="s">
        <v>1</v>
      </c>
      <c r="N323" s="196" t="s">
        <v>38</v>
      </c>
      <c r="O323" s="71"/>
      <c r="P323" s="197">
        <f>O323*H323</f>
        <v>0</v>
      </c>
      <c r="Q323" s="197">
        <v>0</v>
      </c>
      <c r="R323" s="197">
        <f>Q323*H323</f>
        <v>0</v>
      </c>
      <c r="S323" s="197">
        <v>3.5000000000000003E-2</v>
      </c>
      <c r="T323" s="198">
        <f>S323*H323</f>
        <v>0.75600000000000012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126</v>
      </c>
      <c r="AT323" s="199" t="s">
        <v>122</v>
      </c>
      <c r="AU323" s="199" t="s">
        <v>127</v>
      </c>
      <c r="AY323" s="17" t="s">
        <v>119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7" t="s">
        <v>127</v>
      </c>
      <c r="BK323" s="200">
        <f>ROUND(I323*H323,2)</f>
        <v>0</v>
      </c>
      <c r="BL323" s="17" t="s">
        <v>126</v>
      </c>
      <c r="BM323" s="199" t="s">
        <v>385</v>
      </c>
    </row>
    <row r="324" spans="1:65" s="13" customFormat="1" ht="11.25">
      <c r="B324" s="201"/>
      <c r="C324" s="202"/>
      <c r="D324" s="203" t="s">
        <v>129</v>
      </c>
      <c r="E324" s="204" t="s">
        <v>1</v>
      </c>
      <c r="F324" s="205" t="s">
        <v>232</v>
      </c>
      <c r="G324" s="202"/>
      <c r="H324" s="204" t="s">
        <v>1</v>
      </c>
      <c r="I324" s="206"/>
      <c r="J324" s="202"/>
      <c r="K324" s="202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129</v>
      </c>
      <c r="AU324" s="211" t="s">
        <v>127</v>
      </c>
      <c r="AV324" s="13" t="s">
        <v>80</v>
      </c>
      <c r="AW324" s="13" t="s">
        <v>30</v>
      </c>
      <c r="AX324" s="13" t="s">
        <v>72</v>
      </c>
      <c r="AY324" s="211" t="s">
        <v>119</v>
      </c>
    </row>
    <row r="325" spans="1:65" s="14" customFormat="1" ht="11.25">
      <c r="B325" s="212"/>
      <c r="C325" s="213"/>
      <c r="D325" s="203" t="s">
        <v>129</v>
      </c>
      <c r="E325" s="214" t="s">
        <v>1</v>
      </c>
      <c r="F325" s="215" t="s">
        <v>386</v>
      </c>
      <c r="G325" s="213"/>
      <c r="H325" s="216">
        <v>4.87</v>
      </c>
      <c r="I325" s="217"/>
      <c r="J325" s="213"/>
      <c r="K325" s="213"/>
      <c r="L325" s="218"/>
      <c r="M325" s="219"/>
      <c r="N325" s="220"/>
      <c r="O325" s="220"/>
      <c r="P325" s="220"/>
      <c r="Q325" s="220"/>
      <c r="R325" s="220"/>
      <c r="S325" s="220"/>
      <c r="T325" s="221"/>
      <c r="AT325" s="222" t="s">
        <v>129</v>
      </c>
      <c r="AU325" s="222" t="s">
        <v>127</v>
      </c>
      <c r="AV325" s="14" t="s">
        <v>127</v>
      </c>
      <c r="AW325" s="14" t="s">
        <v>30</v>
      </c>
      <c r="AX325" s="14" t="s">
        <v>72</v>
      </c>
      <c r="AY325" s="222" t="s">
        <v>119</v>
      </c>
    </row>
    <row r="326" spans="1:65" s="13" customFormat="1" ht="11.25">
      <c r="B326" s="201"/>
      <c r="C326" s="202"/>
      <c r="D326" s="203" t="s">
        <v>129</v>
      </c>
      <c r="E326" s="204" t="s">
        <v>1</v>
      </c>
      <c r="F326" s="205" t="s">
        <v>248</v>
      </c>
      <c r="G326" s="202"/>
      <c r="H326" s="204" t="s">
        <v>1</v>
      </c>
      <c r="I326" s="206"/>
      <c r="J326" s="202"/>
      <c r="K326" s="202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129</v>
      </c>
      <c r="AU326" s="211" t="s">
        <v>127</v>
      </c>
      <c r="AV326" s="13" t="s">
        <v>80</v>
      </c>
      <c r="AW326" s="13" t="s">
        <v>30</v>
      </c>
      <c r="AX326" s="13" t="s">
        <v>72</v>
      </c>
      <c r="AY326" s="211" t="s">
        <v>119</v>
      </c>
    </row>
    <row r="327" spans="1:65" s="14" customFormat="1" ht="11.25">
      <c r="B327" s="212"/>
      <c r="C327" s="213"/>
      <c r="D327" s="203" t="s">
        <v>129</v>
      </c>
      <c r="E327" s="214" t="s">
        <v>1</v>
      </c>
      <c r="F327" s="215" t="s">
        <v>249</v>
      </c>
      <c r="G327" s="213"/>
      <c r="H327" s="216">
        <v>2.67</v>
      </c>
      <c r="I327" s="217"/>
      <c r="J327" s="213"/>
      <c r="K327" s="213"/>
      <c r="L327" s="218"/>
      <c r="M327" s="219"/>
      <c r="N327" s="220"/>
      <c r="O327" s="220"/>
      <c r="P327" s="220"/>
      <c r="Q327" s="220"/>
      <c r="R327" s="220"/>
      <c r="S327" s="220"/>
      <c r="T327" s="221"/>
      <c r="AT327" s="222" t="s">
        <v>129</v>
      </c>
      <c r="AU327" s="222" t="s">
        <v>127</v>
      </c>
      <c r="AV327" s="14" t="s">
        <v>127</v>
      </c>
      <c r="AW327" s="14" t="s">
        <v>30</v>
      </c>
      <c r="AX327" s="14" t="s">
        <v>72</v>
      </c>
      <c r="AY327" s="222" t="s">
        <v>119</v>
      </c>
    </row>
    <row r="328" spans="1:65" s="13" customFormat="1" ht="11.25">
      <c r="B328" s="201"/>
      <c r="C328" s="202"/>
      <c r="D328" s="203" t="s">
        <v>129</v>
      </c>
      <c r="E328" s="204" t="s">
        <v>1</v>
      </c>
      <c r="F328" s="205" t="s">
        <v>246</v>
      </c>
      <c r="G328" s="202"/>
      <c r="H328" s="204" t="s">
        <v>1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129</v>
      </c>
      <c r="AU328" s="211" t="s">
        <v>127</v>
      </c>
      <c r="AV328" s="13" t="s">
        <v>80</v>
      </c>
      <c r="AW328" s="13" t="s">
        <v>30</v>
      </c>
      <c r="AX328" s="13" t="s">
        <v>72</v>
      </c>
      <c r="AY328" s="211" t="s">
        <v>119</v>
      </c>
    </row>
    <row r="329" spans="1:65" s="14" customFormat="1" ht="11.25">
      <c r="B329" s="212"/>
      <c r="C329" s="213"/>
      <c r="D329" s="203" t="s">
        <v>129</v>
      </c>
      <c r="E329" s="214" t="s">
        <v>1</v>
      </c>
      <c r="F329" s="215" t="s">
        <v>247</v>
      </c>
      <c r="G329" s="213"/>
      <c r="H329" s="216">
        <v>1.1499999999999999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129</v>
      </c>
      <c r="AU329" s="222" t="s">
        <v>127</v>
      </c>
      <c r="AV329" s="14" t="s">
        <v>127</v>
      </c>
      <c r="AW329" s="14" t="s">
        <v>30</v>
      </c>
      <c r="AX329" s="14" t="s">
        <v>72</v>
      </c>
      <c r="AY329" s="222" t="s">
        <v>119</v>
      </c>
    </row>
    <row r="330" spans="1:65" s="13" customFormat="1" ht="11.25">
      <c r="B330" s="201"/>
      <c r="C330" s="202"/>
      <c r="D330" s="203" t="s">
        <v>129</v>
      </c>
      <c r="E330" s="204" t="s">
        <v>1</v>
      </c>
      <c r="F330" s="205" t="s">
        <v>234</v>
      </c>
      <c r="G330" s="202"/>
      <c r="H330" s="204" t="s">
        <v>1</v>
      </c>
      <c r="I330" s="206"/>
      <c r="J330" s="202"/>
      <c r="K330" s="202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129</v>
      </c>
      <c r="AU330" s="211" t="s">
        <v>127</v>
      </c>
      <c r="AV330" s="13" t="s">
        <v>80</v>
      </c>
      <c r="AW330" s="13" t="s">
        <v>30</v>
      </c>
      <c r="AX330" s="13" t="s">
        <v>72</v>
      </c>
      <c r="AY330" s="211" t="s">
        <v>119</v>
      </c>
    </row>
    <row r="331" spans="1:65" s="14" customFormat="1" ht="11.25">
      <c r="B331" s="212"/>
      <c r="C331" s="213"/>
      <c r="D331" s="203" t="s">
        <v>129</v>
      </c>
      <c r="E331" s="214" t="s">
        <v>1</v>
      </c>
      <c r="F331" s="215" t="s">
        <v>235</v>
      </c>
      <c r="G331" s="213"/>
      <c r="H331" s="216">
        <v>1.87</v>
      </c>
      <c r="I331" s="217"/>
      <c r="J331" s="213"/>
      <c r="K331" s="213"/>
      <c r="L331" s="218"/>
      <c r="M331" s="219"/>
      <c r="N331" s="220"/>
      <c r="O331" s="220"/>
      <c r="P331" s="220"/>
      <c r="Q331" s="220"/>
      <c r="R331" s="220"/>
      <c r="S331" s="220"/>
      <c r="T331" s="221"/>
      <c r="AT331" s="222" t="s">
        <v>129</v>
      </c>
      <c r="AU331" s="222" t="s">
        <v>127</v>
      </c>
      <c r="AV331" s="14" t="s">
        <v>127</v>
      </c>
      <c r="AW331" s="14" t="s">
        <v>30</v>
      </c>
      <c r="AX331" s="14" t="s">
        <v>72</v>
      </c>
      <c r="AY331" s="222" t="s">
        <v>119</v>
      </c>
    </row>
    <row r="332" spans="1:65" s="13" customFormat="1" ht="11.25">
      <c r="B332" s="201"/>
      <c r="C332" s="202"/>
      <c r="D332" s="203" t="s">
        <v>129</v>
      </c>
      <c r="E332" s="204" t="s">
        <v>1</v>
      </c>
      <c r="F332" s="205" t="s">
        <v>244</v>
      </c>
      <c r="G332" s="202"/>
      <c r="H332" s="204" t="s">
        <v>1</v>
      </c>
      <c r="I332" s="206"/>
      <c r="J332" s="202"/>
      <c r="K332" s="202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129</v>
      </c>
      <c r="AU332" s="211" t="s">
        <v>127</v>
      </c>
      <c r="AV332" s="13" t="s">
        <v>80</v>
      </c>
      <c r="AW332" s="13" t="s">
        <v>30</v>
      </c>
      <c r="AX332" s="13" t="s">
        <v>72</v>
      </c>
      <c r="AY332" s="211" t="s">
        <v>119</v>
      </c>
    </row>
    <row r="333" spans="1:65" s="14" customFormat="1" ht="11.25">
      <c r="B333" s="212"/>
      <c r="C333" s="213"/>
      <c r="D333" s="203" t="s">
        <v>129</v>
      </c>
      <c r="E333" s="214" t="s">
        <v>1</v>
      </c>
      <c r="F333" s="215" t="s">
        <v>245</v>
      </c>
      <c r="G333" s="213"/>
      <c r="H333" s="216">
        <v>1.39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129</v>
      </c>
      <c r="AU333" s="222" t="s">
        <v>127</v>
      </c>
      <c r="AV333" s="14" t="s">
        <v>127</v>
      </c>
      <c r="AW333" s="14" t="s">
        <v>30</v>
      </c>
      <c r="AX333" s="14" t="s">
        <v>72</v>
      </c>
      <c r="AY333" s="222" t="s">
        <v>119</v>
      </c>
    </row>
    <row r="334" spans="1:65" s="13" customFormat="1" ht="11.25">
      <c r="B334" s="201"/>
      <c r="C334" s="202"/>
      <c r="D334" s="203" t="s">
        <v>129</v>
      </c>
      <c r="E334" s="204" t="s">
        <v>1</v>
      </c>
      <c r="F334" s="205" t="s">
        <v>225</v>
      </c>
      <c r="G334" s="202"/>
      <c r="H334" s="204" t="s">
        <v>1</v>
      </c>
      <c r="I334" s="206"/>
      <c r="J334" s="202"/>
      <c r="K334" s="202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129</v>
      </c>
      <c r="AU334" s="211" t="s">
        <v>127</v>
      </c>
      <c r="AV334" s="13" t="s">
        <v>80</v>
      </c>
      <c r="AW334" s="13" t="s">
        <v>30</v>
      </c>
      <c r="AX334" s="13" t="s">
        <v>72</v>
      </c>
      <c r="AY334" s="211" t="s">
        <v>119</v>
      </c>
    </row>
    <row r="335" spans="1:65" s="14" customFormat="1" ht="11.25">
      <c r="B335" s="212"/>
      <c r="C335" s="213"/>
      <c r="D335" s="203" t="s">
        <v>129</v>
      </c>
      <c r="E335" s="214" t="s">
        <v>1</v>
      </c>
      <c r="F335" s="215" t="s">
        <v>243</v>
      </c>
      <c r="G335" s="213"/>
      <c r="H335" s="216">
        <v>9.65</v>
      </c>
      <c r="I335" s="217"/>
      <c r="J335" s="213"/>
      <c r="K335" s="213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129</v>
      </c>
      <c r="AU335" s="222" t="s">
        <v>127</v>
      </c>
      <c r="AV335" s="14" t="s">
        <v>127</v>
      </c>
      <c r="AW335" s="14" t="s">
        <v>30</v>
      </c>
      <c r="AX335" s="14" t="s">
        <v>72</v>
      </c>
      <c r="AY335" s="222" t="s">
        <v>119</v>
      </c>
    </row>
    <row r="336" spans="1:65" s="15" customFormat="1" ht="11.25">
      <c r="B336" s="223"/>
      <c r="C336" s="224"/>
      <c r="D336" s="203" t="s">
        <v>129</v>
      </c>
      <c r="E336" s="225" t="s">
        <v>1</v>
      </c>
      <c r="F336" s="226" t="s">
        <v>138</v>
      </c>
      <c r="G336" s="224"/>
      <c r="H336" s="227">
        <v>21.6</v>
      </c>
      <c r="I336" s="228"/>
      <c r="J336" s="224"/>
      <c r="K336" s="224"/>
      <c r="L336" s="229"/>
      <c r="M336" s="230"/>
      <c r="N336" s="231"/>
      <c r="O336" s="231"/>
      <c r="P336" s="231"/>
      <c r="Q336" s="231"/>
      <c r="R336" s="231"/>
      <c r="S336" s="231"/>
      <c r="T336" s="232"/>
      <c r="AT336" s="233" t="s">
        <v>129</v>
      </c>
      <c r="AU336" s="233" t="s">
        <v>127</v>
      </c>
      <c r="AV336" s="15" t="s">
        <v>126</v>
      </c>
      <c r="AW336" s="15" t="s">
        <v>30</v>
      </c>
      <c r="AX336" s="15" t="s">
        <v>80</v>
      </c>
      <c r="AY336" s="233" t="s">
        <v>119</v>
      </c>
    </row>
    <row r="337" spans="1:65" s="2" customFormat="1" ht="16.5" customHeight="1">
      <c r="A337" s="34"/>
      <c r="B337" s="35"/>
      <c r="C337" s="187" t="s">
        <v>387</v>
      </c>
      <c r="D337" s="187" t="s">
        <v>122</v>
      </c>
      <c r="E337" s="188" t="s">
        <v>388</v>
      </c>
      <c r="F337" s="189" t="s">
        <v>389</v>
      </c>
      <c r="G337" s="190" t="s">
        <v>390</v>
      </c>
      <c r="H337" s="191">
        <v>20.9</v>
      </c>
      <c r="I337" s="192"/>
      <c r="J337" s="193">
        <f>ROUND(I337*H337,2)</f>
        <v>0</v>
      </c>
      <c r="K337" s="194"/>
      <c r="L337" s="39"/>
      <c r="M337" s="195" t="s">
        <v>1</v>
      </c>
      <c r="N337" s="196" t="s">
        <v>38</v>
      </c>
      <c r="O337" s="71"/>
      <c r="P337" s="197">
        <f>O337*H337</f>
        <v>0</v>
      </c>
      <c r="Q337" s="197">
        <v>0</v>
      </c>
      <c r="R337" s="197">
        <f>Q337*H337</f>
        <v>0</v>
      </c>
      <c r="S337" s="197">
        <v>8.9999999999999993E-3</v>
      </c>
      <c r="T337" s="198">
        <f>S337*H337</f>
        <v>0.18809999999999996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126</v>
      </c>
      <c r="AT337" s="199" t="s">
        <v>122</v>
      </c>
      <c r="AU337" s="199" t="s">
        <v>127</v>
      </c>
      <c r="AY337" s="17" t="s">
        <v>119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7" t="s">
        <v>127</v>
      </c>
      <c r="BK337" s="200">
        <f>ROUND(I337*H337,2)</f>
        <v>0</v>
      </c>
      <c r="BL337" s="17" t="s">
        <v>126</v>
      </c>
      <c r="BM337" s="199" t="s">
        <v>391</v>
      </c>
    </row>
    <row r="338" spans="1:65" s="13" customFormat="1" ht="11.25">
      <c r="B338" s="201"/>
      <c r="C338" s="202"/>
      <c r="D338" s="203" t="s">
        <v>129</v>
      </c>
      <c r="E338" s="204" t="s">
        <v>1</v>
      </c>
      <c r="F338" s="205" t="s">
        <v>244</v>
      </c>
      <c r="G338" s="202"/>
      <c r="H338" s="204" t="s">
        <v>1</v>
      </c>
      <c r="I338" s="206"/>
      <c r="J338" s="202"/>
      <c r="K338" s="202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129</v>
      </c>
      <c r="AU338" s="211" t="s">
        <v>127</v>
      </c>
      <c r="AV338" s="13" t="s">
        <v>80</v>
      </c>
      <c r="AW338" s="13" t="s">
        <v>30</v>
      </c>
      <c r="AX338" s="13" t="s">
        <v>72</v>
      </c>
      <c r="AY338" s="211" t="s">
        <v>119</v>
      </c>
    </row>
    <row r="339" spans="1:65" s="14" customFormat="1" ht="11.25">
      <c r="B339" s="212"/>
      <c r="C339" s="213"/>
      <c r="D339" s="203" t="s">
        <v>129</v>
      </c>
      <c r="E339" s="214" t="s">
        <v>1</v>
      </c>
      <c r="F339" s="215" t="s">
        <v>392</v>
      </c>
      <c r="G339" s="213"/>
      <c r="H339" s="216">
        <v>4.55</v>
      </c>
      <c r="I339" s="217"/>
      <c r="J339" s="213"/>
      <c r="K339" s="213"/>
      <c r="L339" s="218"/>
      <c r="M339" s="219"/>
      <c r="N339" s="220"/>
      <c r="O339" s="220"/>
      <c r="P339" s="220"/>
      <c r="Q339" s="220"/>
      <c r="R339" s="220"/>
      <c r="S339" s="220"/>
      <c r="T339" s="221"/>
      <c r="AT339" s="222" t="s">
        <v>129</v>
      </c>
      <c r="AU339" s="222" t="s">
        <v>127</v>
      </c>
      <c r="AV339" s="14" t="s">
        <v>127</v>
      </c>
      <c r="AW339" s="14" t="s">
        <v>30</v>
      </c>
      <c r="AX339" s="14" t="s">
        <v>72</v>
      </c>
      <c r="AY339" s="222" t="s">
        <v>119</v>
      </c>
    </row>
    <row r="340" spans="1:65" s="13" customFormat="1" ht="11.25">
      <c r="B340" s="201"/>
      <c r="C340" s="202"/>
      <c r="D340" s="203" t="s">
        <v>129</v>
      </c>
      <c r="E340" s="204" t="s">
        <v>1</v>
      </c>
      <c r="F340" s="205" t="s">
        <v>232</v>
      </c>
      <c r="G340" s="202"/>
      <c r="H340" s="204" t="s">
        <v>1</v>
      </c>
      <c r="I340" s="206"/>
      <c r="J340" s="202"/>
      <c r="K340" s="202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129</v>
      </c>
      <c r="AU340" s="211" t="s">
        <v>127</v>
      </c>
      <c r="AV340" s="13" t="s">
        <v>80</v>
      </c>
      <c r="AW340" s="13" t="s">
        <v>30</v>
      </c>
      <c r="AX340" s="13" t="s">
        <v>72</v>
      </c>
      <c r="AY340" s="211" t="s">
        <v>119</v>
      </c>
    </row>
    <row r="341" spans="1:65" s="14" customFormat="1" ht="11.25">
      <c r="B341" s="212"/>
      <c r="C341" s="213"/>
      <c r="D341" s="203" t="s">
        <v>129</v>
      </c>
      <c r="E341" s="214" t="s">
        <v>1</v>
      </c>
      <c r="F341" s="215" t="s">
        <v>393</v>
      </c>
      <c r="G341" s="213"/>
      <c r="H341" s="216">
        <v>11.099999999999998</v>
      </c>
      <c r="I341" s="217"/>
      <c r="J341" s="213"/>
      <c r="K341" s="213"/>
      <c r="L341" s="218"/>
      <c r="M341" s="219"/>
      <c r="N341" s="220"/>
      <c r="O341" s="220"/>
      <c r="P341" s="220"/>
      <c r="Q341" s="220"/>
      <c r="R341" s="220"/>
      <c r="S341" s="220"/>
      <c r="T341" s="221"/>
      <c r="AT341" s="222" t="s">
        <v>129</v>
      </c>
      <c r="AU341" s="222" t="s">
        <v>127</v>
      </c>
      <c r="AV341" s="14" t="s">
        <v>127</v>
      </c>
      <c r="AW341" s="14" t="s">
        <v>30</v>
      </c>
      <c r="AX341" s="14" t="s">
        <v>72</v>
      </c>
      <c r="AY341" s="222" t="s">
        <v>119</v>
      </c>
    </row>
    <row r="342" spans="1:65" s="13" customFormat="1" ht="11.25">
      <c r="B342" s="201"/>
      <c r="C342" s="202"/>
      <c r="D342" s="203" t="s">
        <v>129</v>
      </c>
      <c r="E342" s="204" t="s">
        <v>1</v>
      </c>
      <c r="F342" s="205" t="s">
        <v>234</v>
      </c>
      <c r="G342" s="202"/>
      <c r="H342" s="204" t="s">
        <v>1</v>
      </c>
      <c r="I342" s="206"/>
      <c r="J342" s="202"/>
      <c r="K342" s="202"/>
      <c r="L342" s="207"/>
      <c r="M342" s="208"/>
      <c r="N342" s="209"/>
      <c r="O342" s="209"/>
      <c r="P342" s="209"/>
      <c r="Q342" s="209"/>
      <c r="R342" s="209"/>
      <c r="S342" s="209"/>
      <c r="T342" s="210"/>
      <c r="AT342" s="211" t="s">
        <v>129</v>
      </c>
      <c r="AU342" s="211" t="s">
        <v>127</v>
      </c>
      <c r="AV342" s="13" t="s">
        <v>80</v>
      </c>
      <c r="AW342" s="13" t="s">
        <v>30</v>
      </c>
      <c r="AX342" s="13" t="s">
        <v>72</v>
      </c>
      <c r="AY342" s="211" t="s">
        <v>119</v>
      </c>
    </row>
    <row r="343" spans="1:65" s="14" customFormat="1" ht="11.25">
      <c r="B343" s="212"/>
      <c r="C343" s="213"/>
      <c r="D343" s="203" t="s">
        <v>129</v>
      </c>
      <c r="E343" s="214" t="s">
        <v>1</v>
      </c>
      <c r="F343" s="215" t="s">
        <v>394</v>
      </c>
      <c r="G343" s="213"/>
      <c r="H343" s="216">
        <v>5.25</v>
      </c>
      <c r="I343" s="217"/>
      <c r="J343" s="213"/>
      <c r="K343" s="213"/>
      <c r="L343" s="218"/>
      <c r="M343" s="219"/>
      <c r="N343" s="220"/>
      <c r="O343" s="220"/>
      <c r="P343" s="220"/>
      <c r="Q343" s="220"/>
      <c r="R343" s="220"/>
      <c r="S343" s="220"/>
      <c r="T343" s="221"/>
      <c r="AT343" s="222" t="s">
        <v>129</v>
      </c>
      <c r="AU343" s="222" t="s">
        <v>127</v>
      </c>
      <c r="AV343" s="14" t="s">
        <v>127</v>
      </c>
      <c r="AW343" s="14" t="s">
        <v>30</v>
      </c>
      <c r="AX343" s="14" t="s">
        <v>72</v>
      </c>
      <c r="AY343" s="222" t="s">
        <v>119</v>
      </c>
    </row>
    <row r="344" spans="1:65" s="15" customFormat="1" ht="11.25">
      <c r="B344" s="223"/>
      <c r="C344" s="224"/>
      <c r="D344" s="203" t="s">
        <v>129</v>
      </c>
      <c r="E344" s="225" t="s">
        <v>1</v>
      </c>
      <c r="F344" s="226" t="s">
        <v>138</v>
      </c>
      <c r="G344" s="224"/>
      <c r="H344" s="227">
        <v>20.9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129</v>
      </c>
      <c r="AU344" s="233" t="s">
        <v>127</v>
      </c>
      <c r="AV344" s="15" t="s">
        <v>126</v>
      </c>
      <c r="AW344" s="15" t="s">
        <v>30</v>
      </c>
      <c r="AX344" s="15" t="s">
        <v>80</v>
      </c>
      <c r="AY344" s="233" t="s">
        <v>119</v>
      </c>
    </row>
    <row r="345" spans="1:65" s="2" customFormat="1" ht="21.75" customHeight="1">
      <c r="A345" s="34"/>
      <c r="B345" s="35"/>
      <c r="C345" s="187" t="s">
        <v>395</v>
      </c>
      <c r="D345" s="187" t="s">
        <v>122</v>
      </c>
      <c r="E345" s="188" t="s">
        <v>396</v>
      </c>
      <c r="F345" s="189" t="s">
        <v>397</v>
      </c>
      <c r="G345" s="190" t="s">
        <v>125</v>
      </c>
      <c r="H345" s="191">
        <v>6.8949999999999996</v>
      </c>
      <c r="I345" s="192"/>
      <c r="J345" s="193">
        <f>ROUND(I345*H345,2)</f>
        <v>0</v>
      </c>
      <c r="K345" s="194"/>
      <c r="L345" s="39"/>
      <c r="M345" s="195" t="s">
        <v>1</v>
      </c>
      <c r="N345" s="196" t="s">
        <v>38</v>
      </c>
      <c r="O345" s="71"/>
      <c r="P345" s="197">
        <f>O345*H345</f>
        <v>0</v>
      </c>
      <c r="Q345" s="197">
        <v>0</v>
      </c>
      <c r="R345" s="197">
        <f>Q345*H345</f>
        <v>0</v>
      </c>
      <c r="S345" s="197">
        <v>7.5999999999999998E-2</v>
      </c>
      <c r="T345" s="198">
        <f>S345*H345</f>
        <v>0.52401999999999993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126</v>
      </c>
      <c r="AT345" s="199" t="s">
        <v>122</v>
      </c>
      <c r="AU345" s="199" t="s">
        <v>127</v>
      </c>
      <c r="AY345" s="17" t="s">
        <v>119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7" t="s">
        <v>127</v>
      </c>
      <c r="BK345" s="200">
        <f>ROUND(I345*H345,2)</f>
        <v>0</v>
      </c>
      <c r="BL345" s="17" t="s">
        <v>126</v>
      </c>
      <c r="BM345" s="199" t="s">
        <v>398</v>
      </c>
    </row>
    <row r="346" spans="1:65" s="13" customFormat="1" ht="11.25">
      <c r="B346" s="201"/>
      <c r="C346" s="202"/>
      <c r="D346" s="203" t="s">
        <v>129</v>
      </c>
      <c r="E346" s="204" t="s">
        <v>1</v>
      </c>
      <c r="F346" s="205" t="s">
        <v>349</v>
      </c>
      <c r="G346" s="202"/>
      <c r="H346" s="204" t="s">
        <v>1</v>
      </c>
      <c r="I346" s="206"/>
      <c r="J346" s="202"/>
      <c r="K346" s="202"/>
      <c r="L346" s="207"/>
      <c r="M346" s="208"/>
      <c r="N346" s="209"/>
      <c r="O346" s="209"/>
      <c r="P346" s="209"/>
      <c r="Q346" s="209"/>
      <c r="R346" s="209"/>
      <c r="S346" s="209"/>
      <c r="T346" s="210"/>
      <c r="AT346" s="211" t="s">
        <v>129</v>
      </c>
      <c r="AU346" s="211" t="s">
        <v>127</v>
      </c>
      <c r="AV346" s="13" t="s">
        <v>80</v>
      </c>
      <c r="AW346" s="13" t="s">
        <v>30</v>
      </c>
      <c r="AX346" s="13" t="s">
        <v>72</v>
      </c>
      <c r="AY346" s="211" t="s">
        <v>119</v>
      </c>
    </row>
    <row r="347" spans="1:65" s="14" customFormat="1" ht="11.25">
      <c r="B347" s="212"/>
      <c r="C347" s="213"/>
      <c r="D347" s="203" t="s">
        <v>129</v>
      </c>
      <c r="E347" s="214" t="s">
        <v>1</v>
      </c>
      <c r="F347" s="215" t="s">
        <v>399</v>
      </c>
      <c r="G347" s="213"/>
      <c r="H347" s="216">
        <v>4.5310000000000006</v>
      </c>
      <c r="I347" s="217"/>
      <c r="J347" s="213"/>
      <c r="K347" s="213"/>
      <c r="L347" s="218"/>
      <c r="M347" s="219"/>
      <c r="N347" s="220"/>
      <c r="O347" s="220"/>
      <c r="P347" s="220"/>
      <c r="Q347" s="220"/>
      <c r="R347" s="220"/>
      <c r="S347" s="220"/>
      <c r="T347" s="221"/>
      <c r="AT347" s="222" t="s">
        <v>129</v>
      </c>
      <c r="AU347" s="222" t="s">
        <v>127</v>
      </c>
      <c r="AV347" s="14" t="s">
        <v>127</v>
      </c>
      <c r="AW347" s="14" t="s">
        <v>30</v>
      </c>
      <c r="AX347" s="14" t="s">
        <v>72</v>
      </c>
      <c r="AY347" s="222" t="s">
        <v>119</v>
      </c>
    </row>
    <row r="348" spans="1:65" s="13" customFormat="1" ht="11.25">
      <c r="B348" s="201"/>
      <c r="C348" s="202"/>
      <c r="D348" s="203" t="s">
        <v>129</v>
      </c>
      <c r="E348" s="204" t="s">
        <v>1</v>
      </c>
      <c r="F348" s="205" t="s">
        <v>244</v>
      </c>
      <c r="G348" s="202"/>
      <c r="H348" s="204" t="s">
        <v>1</v>
      </c>
      <c r="I348" s="206"/>
      <c r="J348" s="202"/>
      <c r="K348" s="202"/>
      <c r="L348" s="207"/>
      <c r="M348" s="208"/>
      <c r="N348" s="209"/>
      <c r="O348" s="209"/>
      <c r="P348" s="209"/>
      <c r="Q348" s="209"/>
      <c r="R348" s="209"/>
      <c r="S348" s="209"/>
      <c r="T348" s="210"/>
      <c r="AT348" s="211" t="s">
        <v>129</v>
      </c>
      <c r="AU348" s="211" t="s">
        <v>127</v>
      </c>
      <c r="AV348" s="13" t="s">
        <v>80</v>
      </c>
      <c r="AW348" s="13" t="s">
        <v>30</v>
      </c>
      <c r="AX348" s="13" t="s">
        <v>72</v>
      </c>
      <c r="AY348" s="211" t="s">
        <v>119</v>
      </c>
    </row>
    <row r="349" spans="1:65" s="14" customFormat="1" ht="11.25">
      <c r="B349" s="212"/>
      <c r="C349" s="213"/>
      <c r="D349" s="203" t="s">
        <v>129</v>
      </c>
      <c r="E349" s="214" t="s">
        <v>1</v>
      </c>
      <c r="F349" s="215" t="s">
        <v>400</v>
      </c>
      <c r="G349" s="213"/>
      <c r="H349" s="216">
        <v>1.1819999999999999</v>
      </c>
      <c r="I349" s="217"/>
      <c r="J349" s="213"/>
      <c r="K349" s="213"/>
      <c r="L349" s="218"/>
      <c r="M349" s="219"/>
      <c r="N349" s="220"/>
      <c r="O349" s="220"/>
      <c r="P349" s="220"/>
      <c r="Q349" s="220"/>
      <c r="R349" s="220"/>
      <c r="S349" s="220"/>
      <c r="T349" s="221"/>
      <c r="AT349" s="222" t="s">
        <v>129</v>
      </c>
      <c r="AU349" s="222" t="s">
        <v>127</v>
      </c>
      <c r="AV349" s="14" t="s">
        <v>127</v>
      </c>
      <c r="AW349" s="14" t="s">
        <v>30</v>
      </c>
      <c r="AX349" s="14" t="s">
        <v>72</v>
      </c>
      <c r="AY349" s="222" t="s">
        <v>119</v>
      </c>
    </row>
    <row r="350" spans="1:65" s="13" customFormat="1" ht="11.25">
      <c r="B350" s="201"/>
      <c r="C350" s="202"/>
      <c r="D350" s="203" t="s">
        <v>129</v>
      </c>
      <c r="E350" s="204" t="s">
        <v>1</v>
      </c>
      <c r="F350" s="205" t="s">
        <v>248</v>
      </c>
      <c r="G350" s="202"/>
      <c r="H350" s="204" t="s">
        <v>1</v>
      </c>
      <c r="I350" s="206"/>
      <c r="J350" s="202"/>
      <c r="K350" s="202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129</v>
      </c>
      <c r="AU350" s="211" t="s">
        <v>127</v>
      </c>
      <c r="AV350" s="13" t="s">
        <v>80</v>
      </c>
      <c r="AW350" s="13" t="s">
        <v>30</v>
      </c>
      <c r="AX350" s="13" t="s">
        <v>72</v>
      </c>
      <c r="AY350" s="211" t="s">
        <v>119</v>
      </c>
    </row>
    <row r="351" spans="1:65" s="14" customFormat="1" ht="11.25">
      <c r="B351" s="212"/>
      <c r="C351" s="213"/>
      <c r="D351" s="203" t="s">
        <v>129</v>
      </c>
      <c r="E351" s="214" t="s">
        <v>1</v>
      </c>
      <c r="F351" s="215" t="s">
        <v>400</v>
      </c>
      <c r="G351" s="213"/>
      <c r="H351" s="216">
        <v>1.1819999999999999</v>
      </c>
      <c r="I351" s="217"/>
      <c r="J351" s="213"/>
      <c r="K351" s="213"/>
      <c r="L351" s="218"/>
      <c r="M351" s="219"/>
      <c r="N351" s="220"/>
      <c r="O351" s="220"/>
      <c r="P351" s="220"/>
      <c r="Q351" s="220"/>
      <c r="R351" s="220"/>
      <c r="S351" s="220"/>
      <c r="T351" s="221"/>
      <c r="AT351" s="222" t="s">
        <v>129</v>
      </c>
      <c r="AU351" s="222" t="s">
        <v>127</v>
      </c>
      <c r="AV351" s="14" t="s">
        <v>127</v>
      </c>
      <c r="AW351" s="14" t="s">
        <v>30</v>
      </c>
      <c r="AX351" s="14" t="s">
        <v>72</v>
      </c>
      <c r="AY351" s="222" t="s">
        <v>119</v>
      </c>
    </row>
    <row r="352" spans="1:65" s="15" customFormat="1" ht="11.25">
      <c r="B352" s="223"/>
      <c r="C352" s="224"/>
      <c r="D352" s="203" t="s">
        <v>129</v>
      </c>
      <c r="E352" s="225" t="s">
        <v>1</v>
      </c>
      <c r="F352" s="226" t="s">
        <v>138</v>
      </c>
      <c r="G352" s="224"/>
      <c r="H352" s="227">
        <v>6.8950000000000014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AT352" s="233" t="s">
        <v>129</v>
      </c>
      <c r="AU352" s="233" t="s">
        <v>127</v>
      </c>
      <c r="AV352" s="15" t="s">
        <v>126</v>
      </c>
      <c r="AW352" s="15" t="s">
        <v>30</v>
      </c>
      <c r="AX352" s="15" t="s">
        <v>80</v>
      </c>
      <c r="AY352" s="233" t="s">
        <v>119</v>
      </c>
    </row>
    <row r="353" spans="1:65" s="2" customFormat="1" ht="24.2" customHeight="1">
      <c r="A353" s="34"/>
      <c r="B353" s="35"/>
      <c r="C353" s="187" t="s">
        <v>401</v>
      </c>
      <c r="D353" s="187" t="s">
        <v>122</v>
      </c>
      <c r="E353" s="188" t="s">
        <v>402</v>
      </c>
      <c r="F353" s="189" t="s">
        <v>403</v>
      </c>
      <c r="G353" s="190" t="s">
        <v>190</v>
      </c>
      <c r="H353" s="191">
        <v>10</v>
      </c>
      <c r="I353" s="192"/>
      <c r="J353" s="193">
        <f>ROUND(I353*H353,2)</f>
        <v>0</v>
      </c>
      <c r="K353" s="194"/>
      <c r="L353" s="39"/>
      <c r="M353" s="195" t="s">
        <v>1</v>
      </c>
      <c r="N353" s="196" t="s">
        <v>38</v>
      </c>
      <c r="O353" s="71"/>
      <c r="P353" s="197">
        <f>O353*H353</f>
        <v>0</v>
      </c>
      <c r="Q353" s="197">
        <v>0</v>
      </c>
      <c r="R353" s="197">
        <f>Q353*H353</f>
        <v>0</v>
      </c>
      <c r="S353" s="197">
        <v>4.0000000000000001E-3</v>
      </c>
      <c r="T353" s="198">
        <f>S353*H353</f>
        <v>0.04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9" t="s">
        <v>126</v>
      </c>
      <c r="AT353" s="199" t="s">
        <v>122</v>
      </c>
      <c r="AU353" s="199" t="s">
        <v>127</v>
      </c>
      <c r="AY353" s="17" t="s">
        <v>119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7" t="s">
        <v>127</v>
      </c>
      <c r="BK353" s="200">
        <f>ROUND(I353*H353,2)</f>
        <v>0</v>
      </c>
      <c r="BL353" s="17" t="s">
        <v>126</v>
      </c>
      <c r="BM353" s="199" t="s">
        <v>404</v>
      </c>
    </row>
    <row r="354" spans="1:65" s="13" customFormat="1" ht="11.25">
      <c r="B354" s="201"/>
      <c r="C354" s="202"/>
      <c r="D354" s="203" t="s">
        <v>129</v>
      </c>
      <c r="E354" s="204" t="s">
        <v>1</v>
      </c>
      <c r="F354" s="205" t="s">
        <v>405</v>
      </c>
      <c r="G354" s="202"/>
      <c r="H354" s="204" t="s">
        <v>1</v>
      </c>
      <c r="I354" s="206"/>
      <c r="J354" s="202"/>
      <c r="K354" s="202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129</v>
      </c>
      <c r="AU354" s="211" t="s">
        <v>127</v>
      </c>
      <c r="AV354" s="13" t="s">
        <v>80</v>
      </c>
      <c r="AW354" s="13" t="s">
        <v>30</v>
      </c>
      <c r="AX354" s="13" t="s">
        <v>72</v>
      </c>
      <c r="AY354" s="211" t="s">
        <v>119</v>
      </c>
    </row>
    <row r="355" spans="1:65" s="14" customFormat="1" ht="11.25">
      <c r="B355" s="212"/>
      <c r="C355" s="213"/>
      <c r="D355" s="203" t="s">
        <v>129</v>
      </c>
      <c r="E355" s="214" t="s">
        <v>1</v>
      </c>
      <c r="F355" s="215" t="s">
        <v>261</v>
      </c>
      <c r="G355" s="213"/>
      <c r="H355" s="216">
        <v>10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129</v>
      </c>
      <c r="AU355" s="222" t="s">
        <v>127</v>
      </c>
      <c r="AV355" s="14" t="s">
        <v>127</v>
      </c>
      <c r="AW355" s="14" t="s">
        <v>30</v>
      </c>
      <c r="AX355" s="14" t="s">
        <v>80</v>
      </c>
      <c r="AY355" s="222" t="s">
        <v>119</v>
      </c>
    </row>
    <row r="356" spans="1:65" s="2" customFormat="1" ht="24.2" customHeight="1">
      <c r="A356" s="34"/>
      <c r="B356" s="35"/>
      <c r="C356" s="187" t="s">
        <v>406</v>
      </c>
      <c r="D356" s="187" t="s">
        <v>122</v>
      </c>
      <c r="E356" s="188" t="s">
        <v>407</v>
      </c>
      <c r="F356" s="189" t="s">
        <v>408</v>
      </c>
      <c r="G356" s="190" t="s">
        <v>125</v>
      </c>
      <c r="H356" s="191">
        <v>5.5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38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0.27</v>
      </c>
      <c r="T356" s="198">
        <f>S356*H356</f>
        <v>1.4850000000000001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126</v>
      </c>
      <c r="AT356" s="199" t="s">
        <v>122</v>
      </c>
      <c r="AU356" s="199" t="s">
        <v>127</v>
      </c>
      <c r="AY356" s="17" t="s">
        <v>119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127</v>
      </c>
      <c r="BK356" s="200">
        <f>ROUND(I356*H356,2)</f>
        <v>0</v>
      </c>
      <c r="BL356" s="17" t="s">
        <v>126</v>
      </c>
      <c r="BM356" s="199" t="s">
        <v>409</v>
      </c>
    </row>
    <row r="357" spans="1:65" s="13" customFormat="1" ht="11.25">
      <c r="B357" s="201"/>
      <c r="C357" s="202"/>
      <c r="D357" s="203" t="s">
        <v>129</v>
      </c>
      <c r="E357" s="204" t="s">
        <v>1</v>
      </c>
      <c r="F357" s="205" t="s">
        <v>248</v>
      </c>
      <c r="G357" s="202"/>
      <c r="H357" s="204" t="s">
        <v>1</v>
      </c>
      <c r="I357" s="206"/>
      <c r="J357" s="202"/>
      <c r="K357" s="202"/>
      <c r="L357" s="207"/>
      <c r="M357" s="208"/>
      <c r="N357" s="209"/>
      <c r="O357" s="209"/>
      <c r="P357" s="209"/>
      <c r="Q357" s="209"/>
      <c r="R357" s="209"/>
      <c r="S357" s="209"/>
      <c r="T357" s="210"/>
      <c r="AT357" s="211" t="s">
        <v>129</v>
      </c>
      <c r="AU357" s="211" t="s">
        <v>127</v>
      </c>
      <c r="AV357" s="13" t="s">
        <v>80</v>
      </c>
      <c r="AW357" s="13" t="s">
        <v>30</v>
      </c>
      <c r="AX357" s="13" t="s">
        <v>72</v>
      </c>
      <c r="AY357" s="211" t="s">
        <v>119</v>
      </c>
    </row>
    <row r="358" spans="1:65" s="14" customFormat="1" ht="11.25">
      <c r="B358" s="212"/>
      <c r="C358" s="213"/>
      <c r="D358" s="203" t="s">
        <v>129</v>
      </c>
      <c r="E358" s="214" t="s">
        <v>1</v>
      </c>
      <c r="F358" s="215" t="s">
        <v>410</v>
      </c>
      <c r="G358" s="213"/>
      <c r="H358" s="216">
        <v>1.5</v>
      </c>
      <c r="I358" s="217"/>
      <c r="J358" s="213"/>
      <c r="K358" s="213"/>
      <c r="L358" s="218"/>
      <c r="M358" s="219"/>
      <c r="N358" s="220"/>
      <c r="O358" s="220"/>
      <c r="P358" s="220"/>
      <c r="Q358" s="220"/>
      <c r="R358" s="220"/>
      <c r="S358" s="220"/>
      <c r="T358" s="221"/>
      <c r="AT358" s="222" t="s">
        <v>129</v>
      </c>
      <c r="AU358" s="222" t="s">
        <v>127</v>
      </c>
      <c r="AV358" s="14" t="s">
        <v>127</v>
      </c>
      <c r="AW358" s="14" t="s">
        <v>30</v>
      </c>
      <c r="AX358" s="14" t="s">
        <v>72</v>
      </c>
      <c r="AY358" s="222" t="s">
        <v>119</v>
      </c>
    </row>
    <row r="359" spans="1:65" s="13" customFormat="1" ht="11.25">
      <c r="B359" s="201"/>
      <c r="C359" s="202"/>
      <c r="D359" s="203" t="s">
        <v>129</v>
      </c>
      <c r="E359" s="204" t="s">
        <v>1</v>
      </c>
      <c r="F359" s="205" t="s">
        <v>411</v>
      </c>
      <c r="G359" s="202"/>
      <c r="H359" s="204" t="s">
        <v>1</v>
      </c>
      <c r="I359" s="206"/>
      <c r="J359" s="202"/>
      <c r="K359" s="202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129</v>
      </c>
      <c r="AU359" s="211" t="s">
        <v>127</v>
      </c>
      <c r="AV359" s="13" t="s">
        <v>80</v>
      </c>
      <c r="AW359" s="13" t="s">
        <v>30</v>
      </c>
      <c r="AX359" s="13" t="s">
        <v>72</v>
      </c>
      <c r="AY359" s="211" t="s">
        <v>119</v>
      </c>
    </row>
    <row r="360" spans="1:65" s="14" customFormat="1" ht="11.25">
      <c r="B360" s="212"/>
      <c r="C360" s="213"/>
      <c r="D360" s="203" t="s">
        <v>129</v>
      </c>
      <c r="E360" s="214" t="s">
        <v>1</v>
      </c>
      <c r="F360" s="215" t="s">
        <v>412</v>
      </c>
      <c r="G360" s="213"/>
      <c r="H360" s="216">
        <v>4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129</v>
      </c>
      <c r="AU360" s="222" t="s">
        <v>127</v>
      </c>
      <c r="AV360" s="14" t="s">
        <v>127</v>
      </c>
      <c r="AW360" s="14" t="s">
        <v>30</v>
      </c>
      <c r="AX360" s="14" t="s">
        <v>72</v>
      </c>
      <c r="AY360" s="222" t="s">
        <v>119</v>
      </c>
    </row>
    <row r="361" spans="1:65" s="15" customFormat="1" ht="11.25">
      <c r="B361" s="223"/>
      <c r="C361" s="224"/>
      <c r="D361" s="203" t="s">
        <v>129</v>
      </c>
      <c r="E361" s="225" t="s">
        <v>1</v>
      </c>
      <c r="F361" s="226" t="s">
        <v>138</v>
      </c>
      <c r="G361" s="224"/>
      <c r="H361" s="227">
        <v>5.5</v>
      </c>
      <c r="I361" s="228"/>
      <c r="J361" s="224"/>
      <c r="K361" s="224"/>
      <c r="L361" s="229"/>
      <c r="M361" s="230"/>
      <c r="N361" s="231"/>
      <c r="O361" s="231"/>
      <c r="P361" s="231"/>
      <c r="Q361" s="231"/>
      <c r="R361" s="231"/>
      <c r="S361" s="231"/>
      <c r="T361" s="232"/>
      <c r="AT361" s="233" t="s">
        <v>129</v>
      </c>
      <c r="AU361" s="233" t="s">
        <v>127</v>
      </c>
      <c r="AV361" s="15" t="s">
        <v>126</v>
      </c>
      <c r="AW361" s="15" t="s">
        <v>30</v>
      </c>
      <c r="AX361" s="15" t="s">
        <v>80</v>
      </c>
      <c r="AY361" s="233" t="s">
        <v>119</v>
      </c>
    </row>
    <row r="362" spans="1:65" s="2" customFormat="1" ht="24.2" customHeight="1">
      <c r="A362" s="34"/>
      <c r="B362" s="35"/>
      <c r="C362" s="187" t="s">
        <v>413</v>
      </c>
      <c r="D362" s="187" t="s">
        <v>122</v>
      </c>
      <c r="E362" s="188" t="s">
        <v>414</v>
      </c>
      <c r="F362" s="189" t="s">
        <v>415</v>
      </c>
      <c r="G362" s="190" t="s">
        <v>390</v>
      </c>
      <c r="H362" s="191">
        <v>39</v>
      </c>
      <c r="I362" s="192"/>
      <c r="J362" s="193">
        <f>ROUND(I362*H362,2)</f>
        <v>0</v>
      </c>
      <c r="K362" s="194"/>
      <c r="L362" s="39"/>
      <c r="M362" s="195" t="s">
        <v>1</v>
      </c>
      <c r="N362" s="196" t="s">
        <v>38</v>
      </c>
      <c r="O362" s="71"/>
      <c r="P362" s="197">
        <f>O362*H362</f>
        <v>0</v>
      </c>
      <c r="Q362" s="197">
        <v>0</v>
      </c>
      <c r="R362" s="197">
        <f>Q362*H362</f>
        <v>0</v>
      </c>
      <c r="S362" s="197">
        <v>6.0000000000000001E-3</v>
      </c>
      <c r="T362" s="198">
        <f>S362*H362</f>
        <v>0.23400000000000001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9" t="s">
        <v>126</v>
      </c>
      <c r="AT362" s="199" t="s">
        <v>122</v>
      </c>
      <c r="AU362" s="199" t="s">
        <v>127</v>
      </c>
      <c r="AY362" s="17" t="s">
        <v>119</v>
      </c>
      <c r="BE362" s="200">
        <f>IF(N362="základní",J362,0)</f>
        <v>0</v>
      </c>
      <c r="BF362" s="200">
        <f>IF(N362="snížená",J362,0)</f>
        <v>0</v>
      </c>
      <c r="BG362" s="200">
        <f>IF(N362="zákl. přenesená",J362,0)</f>
        <v>0</v>
      </c>
      <c r="BH362" s="200">
        <f>IF(N362="sníž. přenesená",J362,0)</f>
        <v>0</v>
      </c>
      <c r="BI362" s="200">
        <f>IF(N362="nulová",J362,0)</f>
        <v>0</v>
      </c>
      <c r="BJ362" s="17" t="s">
        <v>127</v>
      </c>
      <c r="BK362" s="200">
        <f>ROUND(I362*H362,2)</f>
        <v>0</v>
      </c>
      <c r="BL362" s="17" t="s">
        <v>126</v>
      </c>
      <c r="BM362" s="199" t="s">
        <v>416</v>
      </c>
    </row>
    <row r="363" spans="1:65" s="13" customFormat="1" ht="11.25">
      <c r="B363" s="201"/>
      <c r="C363" s="202"/>
      <c r="D363" s="203" t="s">
        <v>129</v>
      </c>
      <c r="E363" s="204" t="s">
        <v>1</v>
      </c>
      <c r="F363" s="205" t="s">
        <v>307</v>
      </c>
      <c r="G363" s="202"/>
      <c r="H363" s="204" t="s">
        <v>1</v>
      </c>
      <c r="I363" s="206"/>
      <c r="J363" s="202"/>
      <c r="K363" s="202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129</v>
      </c>
      <c r="AU363" s="211" t="s">
        <v>127</v>
      </c>
      <c r="AV363" s="13" t="s">
        <v>80</v>
      </c>
      <c r="AW363" s="13" t="s">
        <v>30</v>
      </c>
      <c r="AX363" s="13" t="s">
        <v>72</v>
      </c>
      <c r="AY363" s="211" t="s">
        <v>119</v>
      </c>
    </row>
    <row r="364" spans="1:65" s="14" customFormat="1" ht="11.25">
      <c r="B364" s="212"/>
      <c r="C364" s="213"/>
      <c r="D364" s="203" t="s">
        <v>129</v>
      </c>
      <c r="E364" s="214" t="s">
        <v>1</v>
      </c>
      <c r="F364" s="215" t="s">
        <v>303</v>
      </c>
      <c r="G364" s="213"/>
      <c r="H364" s="216">
        <v>14</v>
      </c>
      <c r="I364" s="217"/>
      <c r="J364" s="213"/>
      <c r="K364" s="213"/>
      <c r="L364" s="218"/>
      <c r="M364" s="219"/>
      <c r="N364" s="220"/>
      <c r="O364" s="220"/>
      <c r="P364" s="220"/>
      <c r="Q364" s="220"/>
      <c r="R364" s="220"/>
      <c r="S364" s="220"/>
      <c r="T364" s="221"/>
      <c r="AT364" s="222" t="s">
        <v>129</v>
      </c>
      <c r="AU364" s="222" t="s">
        <v>127</v>
      </c>
      <c r="AV364" s="14" t="s">
        <v>127</v>
      </c>
      <c r="AW364" s="14" t="s">
        <v>30</v>
      </c>
      <c r="AX364" s="14" t="s">
        <v>72</v>
      </c>
      <c r="AY364" s="222" t="s">
        <v>119</v>
      </c>
    </row>
    <row r="365" spans="1:65" s="13" customFormat="1" ht="11.25">
      <c r="B365" s="201"/>
      <c r="C365" s="202"/>
      <c r="D365" s="203" t="s">
        <v>129</v>
      </c>
      <c r="E365" s="204" t="s">
        <v>1</v>
      </c>
      <c r="F365" s="205" t="s">
        <v>309</v>
      </c>
      <c r="G365" s="202"/>
      <c r="H365" s="204" t="s">
        <v>1</v>
      </c>
      <c r="I365" s="206"/>
      <c r="J365" s="202"/>
      <c r="K365" s="202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129</v>
      </c>
      <c r="AU365" s="211" t="s">
        <v>127</v>
      </c>
      <c r="AV365" s="13" t="s">
        <v>80</v>
      </c>
      <c r="AW365" s="13" t="s">
        <v>30</v>
      </c>
      <c r="AX365" s="13" t="s">
        <v>72</v>
      </c>
      <c r="AY365" s="211" t="s">
        <v>119</v>
      </c>
    </row>
    <row r="366" spans="1:65" s="14" customFormat="1" ht="11.25">
      <c r="B366" s="212"/>
      <c r="C366" s="213"/>
      <c r="D366" s="203" t="s">
        <v>129</v>
      </c>
      <c r="E366" s="214" t="s">
        <v>1</v>
      </c>
      <c r="F366" s="215" t="s">
        <v>361</v>
      </c>
      <c r="G366" s="213"/>
      <c r="H366" s="216">
        <v>25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129</v>
      </c>
      <c r="AU366" s="222" t="s">
        <v>127</v>
      </c>
      <c r="AV366" s="14" t="s">
        <v>127</v>
      </c>
      <c r="AW366" s="14" t="s">
        <v>30</v>
      </c>
      <c r="AX366" s="14" t="s">
        <v>72</v>
      </c>
      <c r="AY366" s="222" t="s">
        <v>119</v>
      </c>
    </row>
    <row r="367" spans="1:65" s="15" customFormat="1" ht="11.25">
      <c r="B367" s="223"/>
      <c r="C367" s="224"/>
      <c r="D367" s="203" t="s">
        <v>129</v>
      </c>
      <c r="E367" s="225" t="s">
        <v>1</v>
      </c>
      <c r="F367" s="226" t="s">
        <v>138</v>
      </c>
      <c r="G367" s="224"/>
      <c r="H367" s="227">
        <v>39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AT367" s="233" t="s">
        <v>129</v>
      </c>
      <c r="AU367" s="233" t="s">
        <v>127</v>
      </c>
      <c r="AV367" s="15" t="s">
        <v>126</v>
      </c>
      <c r="AW367" s="15" t="s">
        <v>30</v>
      </c>
      <c r="AX367" s="15" t="s">
        <v>80</v>
      </c>
      <c r="AY367" s="233" t="s">
        <v>119</v>
      </c>
    </row>
    <row r="368" spans="1:65" s="2" customFormat="1" ht="24.2" customHeight="1">
      <c r="A368" s="34"/>
      <c r="B368" s="35"/>
      <c r="C368" s="187" t="s">
        <v>417</v>
      </c>
      <c r="D368" s="187" t="s">
        <v>122</v>
      </c>
      <c r="E368" s="188" t="s">
        <v>418</v>
      </c>
      <c r="F368" s="189" t="s">
        <v>419</v>
      </c>
      <c r="G368" s="190" t="s">
        <v>390</v>
      </c>
      <c r="H368" s="191">
        <v>5</v>
      </c>
      <c r="I368" s="192"/>
      <c r="J368" s="193">
        <f>ROUND(I368*H368,2)</f>
        <v>0</v>
      </c>
      <c r="K368" s="194"/>
      <c r="L368" s="39"/>
      <c r="M368" s="195" t="s">
        <v>1</v>
      </c>
      <c r="N368" s="196" t="s">
        <v>38</v>
      </c>
      <c r="O368" s="71"/>
      <c r="P368" s="197">
        <f>O368*H368</f>
        <v>0</v>
      </c>
      <c r="Q368" s="197">
        <v>0</v>
      </c>
      <c r="R368" s="197">
        <f>Q368*H368</f>
        <v>0</v>
      </c>
      <c r="S368" s="197">
        <v>1.7999999999999999E-2</v>
      </c>
      <c r="T368" s="198">
        <f>S368*H368</f>
        <v>0.09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9" t="s">
        <v>126</v>
      </c>
      <c r="AT368" s="199" t="s">
        <v>122</v>
      </c>
      <c r="AU368" s="199" t="s">
        <v>127</v>
      </c>
      <c r="AY368" s="17" t="s">
        <v>119</v>
      </c>
      <c r="BE368" s="200">
        <f>IF(N368="základní",J368,0)</f>
        <v>0</v>
      </c>
      <c r="BF368" s="200">
        <f>IF(N368="snížená",J368,0)</f>
        <v>0</v>
      </c>
      <c r="BG368" s="200">
        <f>IF(N368="zákl. přenesená",J368,0)</f>
        <v>0</v>
      </c>
      <c r="BH368" s="200">
        <f>IF(N368="sníž. přenesená",J368,0)</f>
        <v>0</v>
      </c>
      <c r="BI368" s="200">
        <f>IF(N368="nulová",J368,0)</f>
        <v>0</v>
      </c>
      <c r="BJ368" s="17" t="s">
        <v>127</v>
      </c>
      <c r="BK368" s="200">
        <f>ROUND(I368*H368,2)</f>
        <v>0</v>
      </c>
      <c r="BL368" s="17" t="s">
        <v>126</v>
      </c>
      <c r="BM368" s="199" t="s">
        <v>420</v>
      </c>
    </row>
    <row r="369" spans="1:65" s="13" customFormat="1" ht="11.25">
      <c r="B369" s="201"/>
      <c r="C369" s="202"/>
      <c r="D369" s="203" t="s">
        <v>129</v>
      </c>
      <c r="E369" s="204" t="s">
        <v>1</v>
      </c>
      <c r="F369" s="205" t="s">
        <v>421</v>
      </c>
      <c r="G369" s="202"/>
      <c r="H369" s="204" t="s">
        <v>1</v>
      </c>
      <c r="I369" s="206"/>
      <c r="J369" s="202"/>
      <c r="K369" s="202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129</v>
      </c>
      <c r="AU369" s="211" t="s">
        <v>127</v>
      </c>
      <c r="AV369" s="13" t="s">
        <v>80</v>
      </c>
      <c r="AW369" s="13" t="s">
        <v>30</v>
      </c>
      <c r="AX369" s="13" t="s">
        <v>72</v>
      </c>
      <c r="AY369" s="211" t="s">
        <v>119</v>
      </c>
    </row>
    <row r="370" spans="1:65" s="14" customFormat="1" ht="11.25">
      <c r="B370" s="212"/>
      <c r="C370" s="213"/>
      <c r="D370" s="203" t="s">
        <v>129</v>
      </c>
      <c r="E370" s="214" t="s">
        <v>1</v>
      </c>
      <c r="F370" s="215" t="s">
        <v>127</v>
      </c>
      <c r="G370" s="213"/>
      <c r="H370" s="216">
        <v>2</v>
      </c>
      <c r="I370" s="217"/>
      <c r="J370" s="213"/>
      <c r="K370" s="213"/>
      <c r="L370" s="218"/>
      <c r="M370" s="219"/>
      <c r="N370" s="220"/>
      <c r="O370" s="220"/>
      <c r="P370" s="220"/>
      <c r="Q370" s="220"/>
      <c r="R370" s="220"/>
      <c r="S370" s="220"/>
      <c r="T370" s="221"/>
      <c r="AT370" s="222" t="s">
        <v>129</v>
      </c>
      <c r="AU370" s="222" t="s">
        <v>127</v>
      </c>
      <c r="AV370" s="14" t="s">
        <v>127</v>
      </c>
      <c r="AW370" s="14" t="s">
        <v>30</v>
      </c>
      <c r="AX370" s="14" t="s">
        <v>72</v>
      </c>
      <c r="AY370" s="222" t="s">
        <v>119</v>
      </c>
    </row>
    <row r="371" spans="1:65" s="13" customFormat="1" ht="11.25">
      <c r="B371" s="201"/>
      <c r="C371" s="202"/>
      <c r="D371" s="203" t="s">
        <v>129</v>
      </c>
      <c r="E371" s="204" t="s">
        <v>1</v>
      </c>
      <c r="F371" s="205" t="s">
        <v>422</v>
      </c>
      <c r="G371" s="202"/>
      <c r="H371" s="204" t="s">
        <v>1</v>
      </c>
      <c r="I371" s="206"/>
      <c r="J371" s="202"/>
      <c r="K371" s="202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129</v>
      </c>
      <c r="AU371" s="211" t="s">
        <v>127</v>
      </c>
      <c r="AV371" s="13" t="s">
        <v>80</v>
      </c>
      <c r="AW371" s="13" t="s">
        <v>30</v>
      </c>
      <c r="AX371" s="13" t="s">
        <v>72</v>
      </c>
      <c r="AY371" s="211" t="s">
        <v>119</v>
      </c>
    </row>
    <row r="372" spans="1:65" s="14" customFormat="1" ht="11.25">
      <c r="B372" s="212"/>
      <c r="C372" s="213"/>
      <c r="D372" s="203" t="s">
        <v>129</v>
      </c>
      <c r="E372" s="214" t="s">
        <v>1</v>
      </c>
      <c r="F372" s="215" t="s">
        <v>148</v>
      </c>
      <c r="G372" s="213"/>
      <c r="H372" s="216">
        <v>3</v>
      </c>
      <c r="I372" s="217"/>
      <c r="J372" s="213"/>
      <c r="K372" s="213"/>
      <c r="L372" s="218"/>
      <c r="M372" s="219"/>
      <c r="N372" s="220"/>
      <c r="O372" s="220"/>
      <c r="P372" s="220"/>
      <c r="Q372" s="220"/>
      <c r="R372" s="220"/>
      <c r="S372" s="220"/>
      <c r="T372" s="221"/>
      <c r="AT372" s="222" t="s">
        <v>129</v>
      </c>
      <c r="AU372" s="222" t="s">
        <v>127</v>
      </c>
      <c r="AV372" s="14" t="s">
        <v>127</v>
      </c>
      <c r="AW372" s="14" t="s">
        <v>30</v>
      </c>
      <c r="AX372" s="14" t="s">
        <v>72</v>
      </c>
      <c r="AY372" s="222" t="s">
        <v>119</v>
      </c>
    </row>
    <row r="373" spans="1:65" s="15" customFormat="1" ht="11.25">
      <c r="B373" s="223"/>
      <c r="C373" s="224"/>
      <c r="D373" s="203" t="s">
        <v>129</v>
      </c>
      <c r="E373" s="225" t="s">
        <v>1</v>
      </c>
      <c r="F373" s="226" t="s">
        <v>138</v>
      </c>
      <c r="G373" s="224"/>
      <c r="H373" s="227">
        <v>5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AT373" s="233" t="s">
        <v>129</v>
      </c>
      <c r="AU373" s="233" t="s">
        <v>127</v>
      </c>
      <c r="AV373" s="15" t="s">
        <v>126</v>
      </c>
      <c r="AW373" s="15" t="s">
        <v>30</v>
      </c>
      <c r="AX373" s="15" t="s">
        <v>80</v>
      </c>
      <c r="AY373" s="233" t="s">
        <v>119</v>
      </c>
    </row>
    <row r="374" spans="1:65" s="2" customFormat="1" ht="24.2" customHeight="1">
      <c r="A374" s="34"/>
      <c r="B374" s="35"/>
      <c r="C374" s="187" t="s">
        <v>423</v>
      </c>
      <c r="D374" s="187" t="s">
        <v>122</v>
      </c>
      <c r="E374" s="188" t="s">
        <v>424</v>
      </c>
      <c r="F374" s="189" t="s">
        <v>425</v>
      </c>
      <c r="G374" s="190" t="s">
        <v>390</v>
      </c>
      <c r="H374" s="191">
        <v>2</v>
      </c>
      <c r="I374" s="192"/>
      <c r="J374" s="193">
        <f>ROUND(I374*H374,2)</f>
        <v>0</v>
      </c>
      <c r="K374" s="194"/>
      <c r="L374" s="39"/>
      <c r="M374" s="195" t="s">
        <v>1</v>
      </c>
      <c r="N374" s="196" t="s">
        <v>38</v>
      </c>
      <c r="O374" s="71"/>
      <c r="P374" s="197">
        <f>O374*H374</f>
        <v>0</v>
      </c>
      <c r="Q374" s="197">
        <v>0</v>
      </c>
      <c r="R374" s="197">
        <f>Q374*H374</f>
        <v>0</v>
      </c>
      <c r="S374" s="197">
        <v>9.9000000000000005E-2</v>
      </c>
      <c r="T374" s="198">
        <f>S374*H374</f>
        <v>0.19800000000000001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9" t="s">
        <v>126</v>
      </c>
      <c r="AT374" s="199" t="s">
        <v>122</v>
      </c>
      <c r="AU374" s="199" t="s">
        <v>127</v>
      </c>
      <c r="AY374" s="17" t="s">
        <v>119</v>
      </c>
      <c r="BE374" s="200">
        <f>IF(N374="základní",J374,0)</f>
        <v>0</v>
      </c>
      <c r="BF374" s="200">
        <f>IF(N374="snížená",J374,0)</f>
        <v>0</v>
      </c>
      <c r="BG374" s="200">
        <f>IF(N374="zákl. přenesená",J374,0)</f>
        <v>0</v>
      </c>
      <c r="BH374" s="200">
        <f>IF(N374="sníž. přenesená",J374,0)</f>
        <v>0</v>
      </c>
      <c r="BI374" s="200">
        <f>IF(N374="nulová",J374,0)</f>
        <v>0</v>
      </c>
      <c r="BJ374" s="17" t="s">
        <v>127</v>
      </c>
      <c r="BK374" s="200">
        <f>ROUND(I374*H374,2)</f>
        <v>0</v>
      </c>
      <c r="BL374" s="17" t="s">
        <v>126</v>
      </c>
      <c r="BM374" s="199" t="s">
        <v>426</v>
      </c>
    </row>
    <row r="375" spans="1:65" s="13" customFormat="1" ht="11.25">
      <c r="B375" s="201"/>
      <c r="C375" s="202"/>
      <c r="D375" s="203" t="s">
        <v>129</v>
      </c>
      <c r="E375" s="204" t="s">
        <v>1</v>
      </c>
      <c r="F375" s="205" t="s">
        <v>427</v>
      </c>
      <c r="G375" s="202"/>
      <c r="H375" s="204" t="s">
        <v>1</v>
      </c>
      <c r="I375" s="206"/>
      <c r="J375" s="202"/>
      <c r="K375" s="202"/>
      <c r="L375" s="207"/>
      <c r="M375" s="208"/>
      <c r="N375" s="209"/>
      <c r="O375" s="209"/>
      <c r="P375" s="209"/>
      <c r="Q375" s="209"/>
      <c r="R375" s="209"/>
      <c r="S375" s="209"/>
      <c r="T375" s="210"/>
      <c r="AT375" s="211" t="s">
        <v>129</v>
      </c>
      <c r="AU375" s="211" t="s">
        <v>127</v>
      </c>
      <c r="AV375" s="13" t="s">
        <v>80</v>
      </c>
      <c r="AW375" s="13" t="s">
        <v>30</v>
      </c>
      <c r="AX375" s="13" t="s">
        <v>72</v>
      </c>
      <c r="AY375" s="211" t="s">
        <v>119</v>
      </c>
    </row>
    <row r="376" spans="1:65" s="14" customFormat="1" ht="11.25">
      <c r="B376" s="212"/>
      <c r="C376" s="213"/>
      <c r="D376" s="203" t="s">
        <v>129</v>
      </c>
      <c r="E376" s="214" t="s">
        <v>1</v>
      </c>
      <c r="F376" s="215" t="s">
        <v>127</v>
      </c>
      <c r="G376" s="213"/>
      <c r="H376" s="216">
        <v>2</v>
      </c>
      <c r="I376" s="217"/>
      <c r="J376" s="213"/>
      <c r="K376" s="213"/>
      <c r="L376" s="218"/>
      <c r="M376" s="219"/>
      <c r="N376" s="220"/>
      <c r="O376" s="220"/>
      <c r="P376" s="220"/>
      <c r="Q376" s="220"/>
      <c r="R376" s="220"/>
      <c r="S376" s="220"/>
      <c r="T376" s="221"/>
      <c r="AT376" s="222" t="s">
        <v>129</v>
      </c>
      <c r="AU376" s="222" t="s">
        <v>127</v>
      </c>
      <c r="AV376" s="14" t="s">
        <v>127</v>
      </c>
      <c r="AW376" s="14" t="s">
        <v>30</v>
      </c>
      <c r="AX376" s="14" t="s">
        <v>80</v>
      </c>
      <c r="AY376" s="222" t="s">
        <v>119</v>
      </c>
    </row>
    <row r="377" spans="1:65" s="2" customFormat="1" ht="24.2" customHeight="1">
      <c r="A377" s="34"/>
      <c r="B377" s="35"/>
      <c r="C377" s="187" t="s">
        <v>428</v>
      </c>
      <c r="D377" s="187" t="s">
        <v>122</v>
      </c>
      <c r="E377" s="188" t="s">
        <v>429</v>
      </c>
      <c r="F377" s="189" t="s">
        <v>430</v>
      </c>
      <c r="G377" s="190" t="s">
        <v>390</v>
      </c>
      <c r="H377" s="191">
        <v>286</v>
      </c>
      <c r="I377" s="192"/>
      <c r="J377" s="193">
        <f>ROUND(I377*H377,2)</f>
        <v>0</v>
      </c>
      <c r="K377" s="194"/>
      <c r="L377" s="39"/>
      <c r="M377" s="195" t="s">
        <v>1</v>
      </c>
      <c r="N377" s="196" t="s">
        <v>38</v>
      </c>
      <c r="O377" s="71"/>
      <c r="P377" s="197">
        <f>O377*H377</f>
        <v>0</v>
      </c>
      <c r="Q377" s="197">
        <v>0</v>
      </c>
      <c r="R377" s="197">
        <f>Q377*H377</f>
        <v>0</v>
      </c>
      <c r="S377" s="197">
        <v>1E-3</v>
      </c>
      <c r="T377" s="198">
        <f>S377*H377</f>
        <v>0.28600000000000003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126</v>
      </c>
      <c r="AT377" s="199" t="s">
        <v>122</v>
      </c>
      <c r="AU377" s="199" t="s">
        <v>127</v>
      </c>
      <c r="AY377" s="17" t="s">
        <v>119</v>
      </c>
      <c r="BE377" s="200">
        <f>IF(N377="základní",J377,0)</f>
        <v>0</v>
      </c>
      <c r="BF377" s="200">
        <f>IF(N377="snížená",J377,0)</f>
        <v>0</v>
      </c>
      <c r="BG377" s="200">
        <f>IF(N377="zákl. přenesená",J377,0)</f>
        <v>0</v>
      </c>
      <c r="BH377" s="200">
        <f>IF(N377="sníž. přenesená",J377,0)</f>
        <v>0</v>
      </c>
      <c r="BI377" s="200">
        <f>IF(N377="nulová",J377,0)</f>
        <v>0</v>
      </c>
      <c r="BJ377" s="17" t="s">
        <v>127</v>
      </c>
      <c r="BK377" s="200">
        <f>ROUND(I377*H377,2)</f>
        <v>0</v>
      </c>
      <c r="BL377" s="17" t="s">
        <v>126</v>
      </c>
      <c r="BM377" s="199" t="s">
        <v>431</v>
      </c>
    </row>
    <row r="378" spans="1:65" s="2" customFormat="1" ht="24.2" customHeight="1">
      <c r="A378" s="34"/>
      <c r="B378" s="35"/>
      <c r="C378" s="187" t="s">
        <v>432</v>
      </c>
      <c r="D378" s="187" t="s">
        <v>122</v>
      </c>
      <c r="E378" s="188" t="s">
        <v>433</v>
      </c>
      <c r="F378" s="189" t="s">
        <v>434</v>
      </c>
      <c r="G378" s="190" t="s">
        <v>390</v>
      </c>
      <c r="H378" s="191">
        <v>17</v>
      </c>
      <c r="I378" s="192"/>
      <c r="J378" s="193">
        <f>ROUND(I378*H378,2)</f>
        <v>0</v>
      </c>
      <c r="K378" s="194"/>
      <c r="L378" s="39"/>
      <c r="M378" s="195" t="s">
        <v>1</v>
      </c>
      <c r="N378" s="196" t="s">
        <v>38</v>
      </c>
      <c r="O378" s="71"/>
      <c r="P378" s="197">
        <f>O378*H378</f>
        <v>0</v>
      </c>
      <c r="Q378" s="197">
        <v>0</v>
      </c>
      <c r="R378" s="197">
        <f>Q378*H378</f>
        <v>0</v>
      </c>
      <c r="S378" s="197">
        <v>1E-3</v>
      </c>
      <c r="T378" s="198">
        <f>S378*H378</f>
        <v>1.7000000000000001E-2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126</v>
      </c>
      <c r="AT378" s="199" t="s">
        <v>122</v>
      </c>
      <c r="AU378" s="199" t="s">
        <v>127</v>
      </c>
      <c r="AY378" s="17" t="s">
        <v>119</v>
      </c>
      <c r="BE378" s="200">
        <f>IF(N378="základní",J378,0)</f>
        <v>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7" t="s">
        <v>127</v>
      </c>
      <c r="BK378" s="200">
        <f>ROUND(I378*H378,2)</f>
        <v>0</v>
      </c>
      <c r="BL378" s="17" t="s">
        <v>126</v>
      </c>
      <c r="BM378" s="199" t="s">
        <v>435</v>
      </c>
    </row>
    <row r="379" spans="1:65" s="2" customFormat="1" ht="24.2" customHeight="1">
      <c r="A379" s="34"/>
      <c r="B379" s="35"/>
      <c r="C379" s="187" t="s">
        <v>436</v>
      </c>
      <c r="D379" s="187" t="s">
        <v>122</v>
      </c>
      <c r="E379" s="188" t="s">
        <v>437</v>
      </c>
      <c r="F379" s="189" t="s">
        <v>438</v>
      </c>
      <c r="G379" s="190" t="s">
        <v>190</v>
      </c>
      <c r="H379" s="191">
        <v>51</v>
      </c>
      <c r="I379" s="192"/>
      <c r="J379" s="193">
        <f>ROUND(I379*H379,2)</f>
        <v>0</v>
      </c>
      <c r="K379" s="194"/>
      <c r="L379" s="39"/>
      <c r="M379" s="195" t="s">
        <v>1</v>
      </c>
      <c r="N379" s="196" t="s">
        <v>38</v>
      </c>
      <c r="O379" s="71"/>
      <c r="P379" s="197">
        <f>O379*H379</f>
        <v>0</v>
      </c>
      <c r="Q379" s="197">
        <v>8.1200000000000002E-7</v>
      </c>
      <c r="R379" s="197">
        <f>Q379*H379</f>
        <v>4.1412000000000003E-5</v>
      </c>
      <c r="S379" s="197">
        <v>5.6999999999999998E-4</v>
      </c>
      <c r="T379" s="198">
        <f>S379*H379</f>
        <v>2.9069999999999999E-2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9" t="s">
        <v>126</v>
      </c>
      <c r="AT379" s="199" t="s">
        <v>122</v>
      </c>
      <c r="AU379" s="199" t="s">
        <v>127</v>
      </c>
      <c r="AY379" s="17" t="s">
        <v>119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7" t="s">
        <v>127</v>
      </c>
      <c r="BK379" s="200">
        <f>ROUND(I379*H379,2)</f>
        <v>0</v>
      </c>
      <c r="BL379" s="17" t="s">
        <v>126</v>
      </c>
      <c r="BM379" s="199" t="s">
        <v>439</v>
      </c>
    </row>
    <row r="380" spans="1:65" s="2" customFormat="1" ht="24.2" customHeight="1">
      <c r="A380" s="34"/>
      <c r="B380" s="35"/>
      <c r="C380" s="187" t="s">
        <v>440</v>
      </c>
      <c r="D380" s="187" t="s">
        <v>122</v>
      </c>
      <c r="E380" s="188" t="s">
        <v>441</v>
      </c>
      <c r="F380" s="189" t="s">
        <v>442</v>
      </c>
      <c r="G380" s="190" t="s">
        <v>390</v>
      </c>
      <c r="H380" s="191">
        <v>4</v>
      </c>
      <c r="I380" s="192"/>
      <c r="J380" s="193">
        <f>ROUND(I380*H380,2)</f>
        <v>0</v>
      </c>
      <c r="K380" s="194"/>
      <c r="L380" s="39"/>
      <c r="M380" s="195" t="s">
        <v>1</v>
      </c>
      <c r="N380" s="196" t="s">
        <v>38</v>
      </c>
      <c r="O380" s="71"/>
      <c r="P380" s="197">
        <f>O380*H380</f>
        <v>0</v>
      </c>
      <c r="Q380" s="197">
        <v>4.3749999999999996E-6</v>
      </c>
      <c r="R380" s="197">
        <f>Q380*H380</f>
        <v>1.7499999999999998E-5</v>
      </c>
      <c r="S380" s="197">
        <v>0</v>
      </c>
      <c r="T380" s="19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126</v>
      </c>
      <c r="AT380" s="199" t="s">
        <v>122</v>
      </c>
      <c r="AU380" s="199" t="s">
        <v>127</v>
      </c>
      <c r="AY380" s="17" t="s">
        <v>119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7" t="s">
        <v>127</v>
      </c>
      <c r="BK380" s="200">
        <f>ROUND(I380*H380,2)</f>
        <v>0</v>
      </c>
      <c r="BL380" s="17" t="s">
        <v>126</v>
      </c>
      <c r="BM380" s="199" t="s">
        <v>443</v>
      </c>
    </row>
    <row r="381" spans="1:65" s="2" customFormat="1" ht="37.9" customHeight="1">
      <c r="A381" s="34"/>
      <c r="B381" s="35"/>
      <c r="C381" s="187" t="s">
        <v>444</v>
      </c>
      <c r="D381" s="187" t="s">
        <v>122</v>
      </c>
      <c r="E381" s="188" t="s">
        <v>445</v>
      </c>
      <c r="F381" s="189" t="s">
        <v>446</v>
      </c>
      <c r="G381" s="190" t="s">
        <v>125</v>
      </c>
      <c r="H381" s="191">
        <v>26.39</v>
      </c>
      <c r="I381" s="192"/>
      <c r="J381" s="193">
        <f>ROUND(I381*H381,2)</f>
        <v>0</v>
      </c>
      <c r="K381" s="194"/>
      <c r="L381" s="39"/>
      <c r="M381" s="195" t="s">
        <v>1</v>
      </c>
      <c r="N381" s="196" t="s">
        <v>38</v>
      </c>
      <c r="O381" s="71"/>
      <c r="P381" s="197">
        <f>O381*H381</f>
        <v>0</v>
      </c>
      <c r="Q381" s="197">
        <v>0</v>
      </c>
      <c r="R381" s="197">
        <f>Q381*H381</f>
        <v>0</v>
      </c>
      <c r="S381" s="197">
        <v>4.5999999999999999E-2</v>
      </c>
      <c r="T381" s="198">
        <f>S381*H381</f>
        <v>1.21394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9" t="s">
        <v>126</v>
      </c>
      <c r="AT381" s="199" t="s">
        <v>122</v>
      </c>
      <c r="AU381" s="199" t="s">
        <v>127</v>
      </c>
      <c r="AY381" s="17" t="s">
        <v>119</v>
      </c>
      <c r="BE381" s="200">
        <f>IF(N381="základní",J381,0)</f>
        <v>0</v>
      </c>
      <c r="BF381" s="200">
        <f>IF(N381="snížená",J381,0)</f>
        <v>0</v>
      </c>
      <c r="BG381" s="200">
        <f>IF(N381="zákl. přenesená",J381,0)</f>
        <v>0</v>
      </c>
      <c r="BH381" s="200">
        <f>IF(N381="sníž. přenesená",J381,0)</f>
        <v>0</v>
      </c>
      <c r="BI381" s="200">
        <f>IF(N381="nulová",J381,0)</f>
        <v>0</v>
      </c>
      <c r="BJ381" s="17" t="s">
        <v>127</v>
      </c>
      <c r="BK381" s="200">
        <f>ROUND(I381*H381,2)</f>
        <v>0</v>
      </c>
      <c r="BL381" s="17" t="s">
        <v>126</v>
      </c>
      <c r="BM381" s="199" t="s">
        <v>447</v>
      </c>
    </row>
    <row r="382" spans="1:65" s="13" customFormat="1" ht="11.25">
      <c r="B382" s="201"/>
      <c r="C382" s="202"/>
      <c r="D382" s="203" t="s">
        <v>129</v>
      </c>
      <c r="E382" s="204" t="s">
        <v>1</v>
      </c>
      <c r="F382" s="205" t="s">
        <v>267</v>
      </c>
      <c r="G382" s="202"/>
      <c r="H382" s="204" t="s">
        <v>1</v>
      </c>
      <c r="I382" s="206"/>
      <c r="J382" s="202"/>
      <c r="K382" s="202"/>
      <c r="L382" s="207"/>
      <c r="M382" s="208"/>
      <c r="N382" s="209"/>
      <c r="O382" s="209"/>
      <c r="P382" s="209"/>
      <c r="Q382" s="209"/>
      <c r="R382" s="209"/>
      <c r="S382" s="209"/>
      <c r="T382" s="210"/>
      <c r="AT382" s="211" t="s">
        <v>129</v>
      </c>
      <c r="AU382" s="211" t="s">
        <v>127</v>
      </c>
      <c r="AV382" s="13" t="s">
        <v>80</v>
      </c>
      <c r="AW382" s="13" t="s">
        <v>30</v>
      </c>
      <c r="AX382" s="13" t="s">
        <v>72</v>
      </c>
      <c r="AY382" s="211" t="s">
        <v>119</v>
      </c>
    </row>
    <row r="383" spans="1:65" s="13" customFormat="1" ht="11.25">
      <c r="B383" s="201"/>
      <c r="C383" s="202"/>
      <c r="D383" s="203" t="s">
        <v>129</v>
      </c>
      <c r="E383" s="204" t="s">
        <v>1</v>
      </c>
      <c r="F383" s="205" t="s">
        <v>248</v>
      </c>
      <c r="G383" s="202"/>
      <c r="H383" s="204" t="s">
        <v>1</v>
      </c>
      <c r="I383" s="206"/>
      <c r="J383" s="202"/>
      <c r="K383" s="202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129</v>
      </c>
      <c r="AU383" s="211" t="s">
        <v>127</v>
      </c>
      <c r="AV383" s="13" t="s">
        <v>80</v>
      </c>
      <c r="AW383" s="13" t="s">
        <v>30</v>
      </c>
      <c r="AX383" s="13" t="s">
        <v>72</v>
      </c>
      <c r="AY383" s="211" t="s">
        <v>119</v>
      </c>
    </row>
    <row r="384" spans="1:65" s="14" customFormat="1" ht="11.25">
      <c r="B384" s="212"/>
      <c r="C384" s="213"/>
      <c r="D384" s="203" t="s">
        <v>129</v>
      </c>
      <c r="E384" s="214" t="s">
        <v>1</v>
      </c>
      <c r="F384" s="215" t="s">
        <v>268</v>
      </c>
      <c r="G384" s="213"/>
      <c r="H384" s="216">
        <v>9.6319999999999979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129</v>
      </c>
      <c r="AU384" s="222" t="s">
        <v>127</v>
      </c>
      <c r="AV384" s="14" t="s">
        <v>127</v>
      </c>
      <c r="AW384" s="14" t="s">
        <v>30</v>
      </c>
      <c r="AX384" s="14" t="s">
        <v>72</v>
      </c>
      <c r="AY384" s="222" t="s">
        <v>119</v>
      </c>
    </row>
    <row r="385" spans="1:65" s="13" customFormat="1" ht="11.25">
      <c r="B385" s="201"/>
      <c r="C385" s="202"/>
      <c r="D385" s="203" t="s">
        <v>129</v>
      </c>
      <c r="E385" s="204" t="s">
        <v>1</v>
      </c>
      <c r="F385" s="205" t="s">
        <v>246</v>
      </c>
      <c r="G385" s="202"/>
      <c r="H385" s="204" t="s">
        <v>1</v>
      </c>
      <c r="I385" s="206"/>
      <c r="J385" s="202"/>
      <c r="K385" s="202"/>
      <c r="L385" s="207"/>
      <c r="M385" s="208"/>
      <c r="N385" s="209"/>
      <c r="O385" s="209"/>
      <c r="P385" s="209"/>
      <c r="Q385" s="209"/>
      <c r="R385" s="209"/>
      <c r="S385" s="209"/>
      <c r="T385" s="210"/>
      <c r="AT385" s="211" t="s">
        <v>129</v>
      </c>
      <c r="AU385" s="211" t="s">
        <v>127</v>
      </c>
      <c r="AV385" s="13" t="s">
        <v>80</v>
      </c>
      <c r="AW385" s="13" t="s">
        <v>30</v>
      </c>
      <c r="AX385" s="13" t="s">
        <v>72</v>
      </c>
      <c r="AY385" s="211" t="s">
        <v>119</v>
      </c>
    </row>
    <row r="386" spans="1:65" s="14" customFormat="1" ht="11.25">
      <c r="B386" s="212"/>
      <c r="C386" s="213"/>
      <c r="D386" s="203" t="s">
        <v>129</v>
      </c>
      <c r="E386" s="214" t="s">
        <v>1</v>
      </c>
      <c r="F386" s="215" t="s">
        <v>269</v>
      </c>
      <c r="G386" s="213"/>
      <c r="H386" s="216">
        <v>6.1439999999999992</v>
      </c>
      <c r="I386" s="217"/>
      <c r="J386" s="213"/>
      <c r="K386" s="213"/>
      <c r="L386" s="218"/>
      <c r="M386" s="219"/>
      <c r="N386" s="220"/>
      <c r="O386" s="220"/>
      <c r="P386" s="220"/>
      <c r="Q386" s="220"/>
      <c r="R386" s="220"/>
      <c r="S386" s="220"/>
      <c r="T386" s="221"/>
      <c r="AT386" s="222" t="s">
        <v>129</v>
      </c>
      <c r="AU386" s="222" t="s">
        <v>127</v>
      </c>
      <c r="AV386" s="14" t="s">
        <v>127</v>
      </c>
      <c r="AW386" s="14" t="s">
        <v>30</v>
      </c>
      <c r="AX386" s="14" t="s">
        <v>72</v>
      </c>
      <c r="AY386" s="222" t="s">
        <v>119</v>
      </c>
    </row>
    <row r="387" spans="1:65" s="13" customFormat="1" ht="11.25">
      <c r="B387" s="201"/>
      <c r="C387" s="202"/>
      <c r="D387" s="203" t="s">
        <v>129</v>
      </c>
      <c r="E387" s="204" t="s">
        <v>1</v>
      </c>
      <c r="F387" s="205" t="s">
        <v>225</v>
      </c>
      <c r="G387" s="202"/>
      <c r="H387" s="204" t="s">
        <v>1</v>
      </c>
      <c r="I387" s="206"/>
      <c r="J387" s="202"/>
      <c r="K387" s="202"/>
      <c r="L387" s="207"/>
      <c r="M387" s="208"/>
      <c r="N387" s="209"/>
      <c r="O387" s="209"/>
      <c r="P387" s="209"/>
      <c r="Q387" s="209"/>
      <c r="R387" s="209"/>
      <c r="S387" s="209"/>
      <c r="T387" s="210"/>
      <c r="AT387" s="211" t="s">
        <v>129</v>
      </c>
      <c r="AU387" s="211" t="s">
        <v>127</v>
      </c>
      <c r="AV387" s="13" t="s">
        <v>80</v>
      </c>
      <c r="AW387" s="13" t="s">
        <v>30</v>
      </c>
      <c r="AX387" s="13" t="s">
        <v>72</v>
      </c>
      <c r="AY387" s="211" t="s">
        <v>119</v>
      </c>
    </row>
    <row r="388" spans="1:65" s="14" customFormat="1" ht="11.25">
      <c r="B388" s="212"/>
      <c r="C388" s="213"/>
      <c r="D388" s="203" t="s">
        <v>129</v>
      </c>
      <c r="E388" s="214" t="s">
        <v>1</v>
      </c>
      <c r="F388" s="215" t="s">
        <v>270</v>
      </c>
      <c r="G388" s="213"/>
      <c r="H388" s="216">
        <v>7.363999999999999</v>
      </c>
      <c r="I388" s="217"/>
      <c r="J388" s="213"/>
      <c r="K388" s="213"/>
      <c r="L388" s="218"/>
      <c r="M388" s="219"/>
      <c r="N388" s="220"/>
      <c r="O388" s="220"/>
      <c r="P388" s="220"/>
      <c r="Q388" s="220"/>
      <c r="R388" s="220"/>
      <c r="S388" s="220"/>
      <c r="T388" s="221"/>
      <c r="AT388" s="222" t="s">
        <v>129</v>
      </c>
      <c r="AU388" s="222" t="s">
        <v>127</v>
      </c>
      <c r="AV388" s="14" t="s">
        <v>127</v>
      </c>
      <c r="AW388" s="14" t="s">
        <v>30</v>
      </c>
      <c r="AX388" s="14" t="s">
        <v>72</v>
      </c>
      <c r="AY388" s="222" t="s">
        <v>119</v>
      </c>
    </row>
    <row r="389" spans="1:65" s="13" customFormat="1" ht="11.25">
      <c r="B389" s="201"/>
      <c r="C389" s="202"/>
      <c r="D389" s="203" t="s">
        <v>129</v>
      </c>
      <c r="E389" s="204" t="s">
        <v>1</v>
      </c>
      <c r="F389" s="205" t="s">
        <v>271</v>
      </c>
      <c r="G389" s="202"/>
      <c r="H389" s="204" t="s">
        <v>1</v>
      </c>
      <c r="I389" s="206"/>
      <c r="J389" s="202"/>
      <c r="K389" s="202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129</v>
      </c>
      <c r="AU389" s="211" t="s">
        <v>127</v>
      </c>
      <c r="AV389" s="13" t="s">
        <v>80</v>
      </c>
      <c r="AW389" s="13" t="s">
        <v>30</v>
      </c>
      <c r="AX389" s="13" t="s">
        <v>72</v>
      </c>
      <c r="AY389" s="211" t="s">
        <v>119</v>
      </c>
    </row>
    <row r="390" spans="1:65" s="14" customFormat="1" ht="11.25">
      <c r="B390" s="212"/>
      <c r="C390" s="213"/>
      <c r="D390" s="203" t="s">
        <v>129</v>
      </c>
      <c r="E390" s="214" t="s">
        <v>1</v>
      </c>
      <c r="F390" s="215" t="s">
        <v>272</v>
      </c>
      <c r="G390" s="213"/>
      <c r="H390" s="216">
        <v>0.25</v>
      </c>
      <c r="I390" s="217"/>
      <c r="J390" s="213"/>
      <c r="K390" s="213"/>
      <c r="L390" s="218"/>
      <c r="M390" s="219"/>
      <c r="N390" s="220"/>
      <c r="O390" s="220"/>
      <c r="P390" s="220"/>
      <c r="Q390" s="220"/>
      <c r="R390" s="220"/>
      <c r="S390" s="220"/>
      <c r="T390" s="221"/>
      <c r="AT390" s="222" t="s">
        <v>129</v>
      </c>
      <c r="AU390" s="222" t="s">
        <v>127</v>
      </c>
      <c r="AV390" s="14" t="s">
        <v>127</v>
      </c>
      <c r="AW390" s="14" t="s">
        <v>30</v>
      </c>
      <c r="AX390" s="14" t="s">
        <v>72</v>
      </c>
      <c r="AY390" s="222" t="s">
        <v>119</v>
      </c>
    </row>
    <row r="391" spans="1:65" s="13" customFormat="1" ht="11.25">
      <c r="B391" s="201"/>
      <c r="C391" s="202"/>
      <c r="D391" s="203" t="s">
        <v>129</v>
      </c>
      <c r="E391" s="204" t="s">
        <v>1</v>
      </c>
      <c r="F391" s="205" t="s">
        <v>273</v>
      </c>
      <c r="G391" s="202"/>
      <c r="H391" s="204" t="s">
        <v>1</v>
      </c>
      <c r="I391" s="206"/>
      <c r="J391" s="202"/>
      <c r="K391" s="202"/>
      <c r="L391" s="207"/>
      <c r="M391" s="208"/>
      <c r="N391" s="209"/>
      <c r="O391" s="209"/>
      <c r="P391" s="209"/>
      <c r="Q391" s="209"/>
      <c r="R391" s="209"/>
      <c r="S391" s="209"/>
      <c r="T391" s="210"/>
      <c r="AT391" s="211" t="s">
        <v>129</v>
      </c>
      <c r="AU391" s="211" t="s">
        <v>127</v>
      </c>
      <c r="AV391" s="13" t="s">
        <v>80</v>
      </c>
      <c r="AW391" s="13" t="s">
        <v>30</v>
      </c>
      <c r="AX391" s="13" t="s">
        <v>72</v>
      </c>
      <c r="AY391" s="211" t="s">
        <v>119</v>
      </c>
    </row>
    <row r="392" spans="1:65" s="14" customFormat="1" ht="11.25">
      <c r="B392" s="212"/>
      <c r="C392" s="213"/>
      <c r="D392" s="203" t="s">
        <v>129</v>
      </c>
      <c r="E392" s="214" t="s">
        <v>1</v>
      </c>
      <c r="F392" s="215" t="s">
        <v>274</v>
      </c>
      <c r="G392" s="213"/>
      <c r="H392" s="216">
        <v>3</v>
      </c>
      <c r="I392" s="217"/>
      <c r="J392" s="213"/>
      <c r="K392" s="213"/>
      <c r="L392" s="218"/>
      <c r="M392" s="219"/>
      <c r="N392" s="220"/>
      <c r="O392" s="220"/>
      <c r="P392" s="220"/>
      <c r="Q392" s="220"/>
      <c r="R392" s="220"/>
      <c r="S392" s="220"/>
      <c r="T392" s="221"/>
      <c r="AT392" s="222" t="s">
        <v>129</v>
      </c>
      <c r="AU392" s="222" t="s">
        <v>127</v>
      </c>
      <c r="AV392" s="14" t="s">
        <v>127</v>
      </c>
      <c r="AW392" s="14" t="s">
        <v>30</v>
      </c>
      <c r="AX392" s="14" t="s">
        <v>72</v>
      </c>
      <c r="AY392" s="222" t="s">
        <v>119</v>
      </c>
    </row>
    <row r="393" spans="1:65" s="15" customFormat="1" ht="11.25">
      <c r="B393" s="223"/>
      <c r="C393" s="224"/>
      <c r="D393" s="203" t="s">
        <v>129</v>
      </c>
      <c r="E393" s="225" t="s">
        <v>1</v>
      </c>
      <c r="F393" s="226" t="s">
        <v>138</v>
      </c>
      <c r="G393" s="224"/>
      <c r="H393" s="227">
        <v>26.389999999999993</v>
      </c>
      <c r="I393" s="228"/>
      <c r="J393" s="224"/>
      <c r="K393" s="224"/>
      <c r="L393" s="229"/>
      <c r="M393" s="230"/>
      <c r="N393" s="231"/>
      <c r="O393" s="231"/>
      <c r="P393" s="231"/>
      <c r="Q393" s="231"/>
      <c r="R393" s="231"/>
      <c r="S393" s="231"/>
      <c r="T393" s="232"/>
      <c r="AT393" s="233" t="s">
        <v>129</v>
      </c>
      <c r="AU393" s="233" t="s">
        <v>127</v>
      </c>
      <c r="AV393" s="15" t="s">
        <v>126</v>
      </c>
      <c r="AW393" s="15" t="s">
        <v>30</v>
      </c>
      <c r="AX393" s="15" t="s">
        <v>80</v>
      </c>
      <c r="AY393" s="233" t="s">
        <v>119</v>
      </c>
    </row>
    <row r="394" spans="1:65" s="2" customFormat="1" ht="24.2" customHeight="1">
      <c r="A394" s="34"/>
      <c r="B394" s="35"/>
      <c r="C394" s="187" t="s">
        <v>448</v>
      </c>
      <c r="D394" s="187" t="s">
        <v>122</v>
      </c>
      <c r="E394" s="188" t="s">
        <v>449</v>
      </c>
      <c r="F394" s="189" t="s">
        <v>450</v>
      </c>
      <c r="G394" s="190" t="s">
        <v>125</v>
      </c>
      <c r="H394" s="191">
        <v>26.39</v>
      </c>
      <c r="I394" s="192"/>
      <c r="J394" s="193">
        <f>ROUND(I394*H394,2)</f>
        <v>0</v>
      </c>
      <c r="K394" s="194"/>
      <c r="L394" s="39"/>
      <c r="M394" s="195" t="s">
        <v>1</v>
      </c>
      <c r="N394" s="196" t="s">
        <v>38</v>
      </c>
      <c r="O394" s="71"/>
      <c r="P394" s="197">
        <f>O394*H394</f>
        <v>0</v>
      </c>
      <c r="Q394" s="197">
        <v>0</v>
      </c>
      <c r="R394" s="197">
        <f>Q394*H394</f>
        <v>0</v>
      </c>
      <c r="S394" s="197">
        <v>6.8000000000000005E-2</v>
      </c>
      <c r="T394" s="198">
        <f>S394*H394</f>
        <v>1.7945200000000001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126</v>
      </c>
      <c r="AT394" s="199" t="s">
        <v>122</v>
      </c>
      <c r="AU394" s="199" t="s">
        <v>127</v>
      </c>
      <c r="AY394" s="17" t="s">
        <v>119</v>
      </c>
      <c r="BE394" s="200">
        <f>IF(N394="základní",J394,0)</f>
        <v>0</v>
      </c>
      <c r="BF394" s="200">
        <f>IF(N394="snížená",J394,0)</f>
        <v>0</v>
      </c>
      <c r="BG394" s="200">
        <f>IF(N394="zákl. přenesená",J394,0)</f>
        <v>0</v>
      </c>
      <c r="BH394" s="200">
        <f>IF(N394="sníž. přenesená",J394,0)</f>
        <v>0</v>
      </c>
      <c r="BI394" s="200">
        <f>IF(N394="nulová",J394,0)</f>
        <v>0</v>
      </c>
      <c r="BJ394" s="17" t="s">
        <v>127</v>
      </c>
      <c r="BK394" s="200">
        <f>ROUND(I394*H394,2)</f>
        <v>0</v>
      </c>
      <c r="BL394" s="17" t="s">
        <v>126</v>
      </c>
      <c r="BM394" s="199" t="s">
        <v>451</v>
      </c>
    </row>
    <row r="395" spans="1:65" s="13" customFormat="1" ht="11.25">
      <c r="B395" s="201"/>
      <c r="C395" s="202"/>
      <c r="D395" s="203" t="s">
        <v>129</v>
      </c>
      <c r="E395" s="204" t="s">
        <v>1</v>
      </c>
      <c r="F395" s="205" t="s">
        <v>267</v>
      </c>
      <c r="G395" s="202"/>
      <c r="H395" s="204" t="s">
        <v>1</v>
      </c>
      <c r="I395" s="206"/>
      <c r="J395" s="202"/>
      <c r="K395" s="202"/>
      <c r="L395" s="207"/>
      <c r="M395" s="208"/>
      <c r="N395" s="209"/>
      <c r="O395" s="209"/>
      <c r="P395" s="209"/>
      <c r="Q395" s="209"/>
      <c r="R395" s="209"/>
      <c r="S395" s="209"/>
      <c r="T395" s="210"/>
      <c r="AT395" s="211" t="s">
        <v>129</v>
      </c>
      <c r="AU395" s="211" t="s">
        <v>127</v>
      </c>
      <c r="AV395" s="13" t="s">
        <v>80</v>
      </c>
      <c r="AW395" s="13" t="s">
        <v>30</v>
      </c>
      <c r="AX395" s="13" t="s">
        <v>72</v>
      </c>
      <c r="AY395" s="211" t="s">
        <v>119</v>
      </c>
    </row>
    <row r="396" spans="1:65" s="13" customFormat="1" ht="11.25">
      <c r="B396" s="201"/>
      <c r="C396" s="202"/>
      <c r="D396" s="203" t="s">
        <v>129</v>
      </c>
      <c r="E396" s="204" t="s">
        <v>1</v>
      </c>
      <c r="F396" s="205" t="s">
        <v>248</v>
      </c>
      <c r="G396" s="202"/>
      <c r="H396" s="204" t="s">
        <v>1</v>
      </c>
      <c r="I396" s="206"/>
      <c r="J396" s="202"/>
      <c r="K396" s="202"/>
      <c r="L396" s="207"/>
      <c r="M396" s="208"/>
      <c r="N396" s="209"/>
      <c r="O396" s="209"/>
      <c r="P396" s="209"/>
      <c r="Q396" s="209"/>
      <c r="R396" s="209"/>
      <c r="S396" s="209"/>
      <c r="T396" s="210"/>
      <c r="AT396" s="211" t="s">
        <v>129</v>
      </c>
      <c r="AU396" s="211" t="s">
        <v>127</v>
      </c>
      <c r="AV396" s="13" t="s">
        <v>80</v>
      </c>
      <c r="AW396" s="13" t="s">
        <v>30</v>
      </c>
      <c r="AX396" s="13" t="s">
        <v>72</v>
      </c>
      <c r="AY396" s="211" t="s">
        <v>119</v>
      </c>
    </row>
    <row r="397" spans="1:65" s="14" customFormat="1" ht="11.25">
      <c r="B397" s="212"/>
      <c r="C397" s="213"/>
      <c r="D397" s="203" t="s">
        <v>129</v>
      </c>
      <c r="E397" s="214" t="s">
        <v>1</v>
      </c>
      <c r="F397" s="215" t="s">
        <v>268</v>
      </c>
      <c r="G397" s="213"/>
      <c r="H397" s="216">
        <v>9.6319999999999979</v>
      </c>
      <c r="I397" s="217"/>
      <c r="J397" s="213"/>
      <c r="K397" s="213"/>
      <c r="L397" s="218"/>
      <c r="M397" s="219"/>
      <c r="N397" s="220"/>
      <c r="O397" s="220"/>
      <c r="P397" s="220"/>
      <c r="Q397" s="220"/>
      <c r="R397" s="220"/>
      <c r="S397" s="220"/>
      <c r="T397" s="221"/>
      <c r="AT397" s="222" t="s">
        <v>129</v>
      </c>
      <c r="AU397" s="222" t="s">
        <v>127</v>
      </c>
      <c r="AV397" s="14" t="s">
        <v>127</v>
      </c>
      <c r="AW397" s="14" t="s">
        <v>30</v>
      </c>
      <c r="AX397" s="14" t="s">
        <v>72</v>
      </c>
      <c r="AY397" s="222" t="s">
        <v>119</v>
      </c>
    </row>
    <row r="398" spans="1:65" s="13" customFormat="1" ht="11.25">
      <c r="B398" s="201"/>
      <c r="C398" s="202"/>
      <c r="D398" s="203" t="s">
        <v>129</v>
      </c>
      <c r="E398" s="204" t="s">
        <v>1</v>
      </c>
      <c r="F398" s="205" t="s">
        <v>246</v>
      </c>
      <c r="G398" s="202"/>
      <c r="H398" s="204" t="s">
        <v>1</v>
      </c>
      <c r="I398" s="206"/>
      <c r="J398" s="202"/>
      <c r="K398" s="202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129</v>
      </c>
      <c r="AU398" s="211" t="s">
        <v>127</v>
      </c>
      <c r="AV398" s="13" t="s">
        <v>80</v>
      </c>
      <c r="AW398" s="13" t="s">
        <v>30</v>
      </c>
      <c r="AX398" s="13" t="s">
        <v>72</v>
      </c>
      <c r="AY398" s="211" t="s">
        <v>119</v>
      </c>
    </row>
    <row r="399" spans="1:65" s="14" customFormat="1" ht="11.25">
      <c r="B399" s="212"/>
      <c r="C399" s="213"/>
      <c r="D399" s="203" t="s">
        <v>129</v>
      </c>
      <c r="E399" s="214" t="s">
        <v>1</v>
      </c>
      <c r="F399" s="215" t="s">
        <v>269</v>
      </c>
      <c r="G399" s="213"/>
      <c r="H399" s="216">
        <v>6.1439999999999992</v>
      </c>
      <c r="I399" s="217"/>
      <c r="J399" s="213"/>
      <c r="K399" s="213"/>
      <c r="L399" s="218"/>
      <c r="M399" s="219"/>
      <c r="N399" s="220"/>
      <c r="O399" s="220"/>
      <c r="P399" s="220"/>
      <c r="Q399" s="220"/>
      <c r="R399" s="220"/>
      <c r="S399" s="220"/>
      <c r="T399" s="221"/>
      <c r="AT399" s="222" t="s">
        <v>129</v>
      </c>
      <c r="AU399" s="222" t="s">
        <v>127</v>
      </c>
      <c r="AV399" s="14" t="s">
        <v>127</v>
      </c>
      <c r="AW399" s="14" t="s">
        <v>30</v>
      </c>
      <c r="AX399" s="14" t="s">
        <v>72</v>
      </c>
      <c r="AY399" s="222" t="s">
        <v>119</v>
      </c>
    </row>
    <row r="400" spans="1:65" s="13" customFormat="1" ht="11.25">
      <c r="B400" s="201"/>
      <c r="C400" s="202"/>
      <c r="D400" s="203" t="s">
        <v>129</v>
      </c>
      <c r="E400" s="204" t="s">
        <v>1</v>
      </c>
      <c r="F400" s="205" t="s">
        <v>225</v>
      </c>
      <c r="G400" s="202"/>
      <c r="H400" s="204" t="s">
        <v>1</v>
      </c>
      <c r="I400" s="206"/>
      <c r="J400" s="202"/>
      <c r="K400" s="202"/>
      <c r="L400" s="207"/>
      <c r="M400" s="208"/>
      <c r="N400" s="209"/>
      <c r="O400" s="209"/>
      <c r="P400" s="209"/>
      <c r="Q400" s="209"/>
      <c r="R400" s="209"/>
      <c r="S400" s="209"/>
      <c r="T400" s="210"/>
      <c r="AT400" s="211" t="s">
        <v>129</v>
      </c>
      <c r="AU400" s="211" t="s">
        <v>127</v>
      </c>
      <c r="AV400" s="13" t="s">
        <v>80</v>
      </c>
      <c r="AW400" s="13" t="s">
        <v>30</v>
      </c>
      <c r="AX400" s="13" t="s">
        <v>72</v>
      </c>
      <c r="AY400" s="211" t="s">
        <v>119</v>
      </c>
    </row>
    <row r="401" spans="1:65" s="14" customFormat="1" ht="11.25">
      <c r="B401" s="212"/>
      <c r="C401" s="213"/>
      <c r="D401" s="203" t="s">
        <v>129</v>
      </c>
      <c r="E401" s="214" t="s">
        <v>1</v>
      </c>
      <c r="F401" s="215" t="s">
        <v>270</v>
      </c>
      <c r="G401" s="213"/>
      <c r="H401" s="216">
        <v>7.363999999999999</v>
      </c>
      <c r="I401" s="217"/>
      <c r="J401" s="213"/>
      <c r="K401" s="213"/>
      <c r="L401" s="218"/>
      <c r="M401" s="219"/>
      <c r="N401" s="220"/>
      <c r="O401" s="220"/>
      <c r="P401" s="220"/>
      <c r="Q401" s="220"/>
      <c r="R401" s="220"/>
      <c r="S401" s="220"/>
      <c r="T401" s="221"/>
      <c r="AT401" s="222" t="s">
        <v>129</v>
      </c>
      <c r="AU401" s="222" t="s">
        <v>127</v>
      </c>
      <c r="AV401" s="14" t="s">
        <v>127</v>
      </c>
      <c r="AW401" s="14" t="s">
        <v>30</v>
      </c>
      <c r="AX401" s="14" t="s">
        <v>72</v>
      </c>
      <c r="AY401" s="222" t="s">
        <v>119</v>
      </c>
    </row>
    <row r="402" spans="1:65" s="13" customFormat="1" ht="11.25">
      <c r="B402" s="201"/>
      <c r="C402" s="202"/>
      <c r="D402" s="203" t="s">
        <v>129</v>
      </c>
      <c r="E402" s="204" t="s">
        <v>1</v>
      </c>
      <c r="F402" s="205" t="s">
        <v>271</v>
      </c>
      <c r="G402" s="202"/>
      <c r="H402" s="204" t="s">
        <v>1</v>
      </c>
      <c r="I402" s="206"/>
      <c r="J402" s="202"/>
      <c r="K402" s="202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129</v>
      </c>
      <c r="AU402" s="211" t="s">
        <v>127</v>
      </c>
      <c r="AV402" s="13" t="s">
        <v>80</v>
      </c>
      <c r="AW402" s="13" t="s">
        <v>30</v>
      </c>
      <c r="AX402" s="13" t="s">
        <v>72</v>
      </c>
      <c r="AY402" s="211" t="s">
        <v>119</v>
      </c>
    </row>
    <row r="403" spans="1:65" s="14" customFormat="1" ht="11.25">
      <c r="B403" s="212"/>
      <c r="C403" s="213"/>
      <c r="D403" s="203" t="s">
        <v>129</v>
      </c>
      <c r="E403" s="214" t="s">
        <v>1</v>
      </c>
      <c r="F403" s="215" t="s">
        <v>272</v>
      </c>
      <c r="G403" s="213"/>
      <c r="H403" s="216">
        <v>0.25</v>
      </c>
      <c r="I403" s="217"/>
      <c r="J403" s="213"/>
      <c r="K403" s="213"/>
      <c r="L403" s="218"/>
      <c r="M403" s="219"/>
      <c r="N403" s="220"/>
      <c r="O403" s="220"/>
      <c r="P403" s="220"/>
      <c r="Q403" s="220"/>
      <c r="R403" s="220"/>
      <c r="S403" s="220"/>
      <c r="T403" s="221"/>
      <c r="AT403" s="222" t="s">
        <v>129</v>
      </c>
      <c r="AU403" s="222" t="s">
        <v>127</v>
      </c>
      <c r="AV403" s="14" t="s">
        <v>127</v>
      </c>
      <c r="AW403" s="14" t="s">
        <v>30</v>
      </c>
      <c r="AX403" s="14" t="s">
        <v>72</v>
      </c>
      <c r="AY403" s="222" t="s">
        <v>119</v>
      </c>
    </row>
    <row r="404" spans="1:65" s="13" customFormat="1" ht="11.25">
      <c r="B404" s="201"/>
      <c r="C404" s="202"/>
      <c r="D404" s="203" t="s">
        <v>129</v>
      </c>
      <c r="E404" s="204" t="s">
        <v>1</v>
      </c>
      <c r="F404" s="205" t="s">
        <v>273</v>
      </c>
      <c r="G404" s="202"/>
      <c r="H404" s="204" t="s">
        <v>1</v>
      </c>
      <c r="I404" s="206"/>
      <c r="J404" s="202"/>
      <c r="K404" s="202"/>
      <c r="L404" s="207"/>
      <c r="M404" s="208"/>
      <c r="N404" s="209"/>
      <c r="O404" s="209"/>
      <c r="P404" s="209"/>
      <c r="Q404" s="209"/>
      <c r="R404" s="209"/>
      <c r="S404" s="209"/>
      <c r="T404" s="210"/>
      <c r="AT404" s="211" t="s">
        <v>129</v>
      </c>
      <c r="AU404" s="211" t="s">
        <v>127</v>
      </c>
      <c r="AV404" s="13" t="s">
        <v>80</v>
      </c>
      <c r="AW404" s="13" t="s">
        <v>30</v>
      </c>
      <c r="AX404" s="13" t="s">
        <v>72</v>
      </c>
      <c r="AY404" s="211" t="s">
        <v>119</v>
      </c>
    </row>
    <row r="405" spans="1:65" s="14" customFormat="1" ht="11.25">
      <c r="B405" s="212"/>
      <c r="C405" s="213"/>
      <c r="D405" s="203" t="s">
        <v>129</v>
      </c>
      <c r="E405" s="214" t="s">
        <v>1</v>
      </c>
      <c r="F405" s="215" t="s">
        <v>274</v>
      </c>
      <c r="G405" s="213"/>
      <c r="H405" s="216">
        <v>3</v>
      </c>
      <c r="I405" s="217"/>
      <c r="J405" s="213"/>
      <c r="K405" s="213"/>
      <c r="L405" s="218"/>
      <c r="M405" s="219"/>
      <c r="N405" s="220"/>
      <c r="O405" s="220"/>
      <c r="P405" s="220"/>
      <c r="Q405" s="220"/>
      <c r="R405" s="220"/>
      <c r="S405" s="220"/>
      <c r="T405" s="221"/>
      <c r="AT405" s="222" t="s">
        <v>129</v>
      </c>
      <c r="AU405" s="222" t="s">
        <v>127</v>
      </c>
      <c r="AV405" s="14" t="s">
        <v>127</v>
      </c>
      <c r="AW405" s="14" t="s">
        <v>30</v>
      </c>
      <c r="AX405" s="14" t="s">
        <v>72</v>
      </c>
      <c r="AY405" s="222" t="s">
        <v>119</v>
      </c>
    </row>
    <row r="406" spans="1:65" s="15" customFormat="1" ht="11.25">
      <c r="B406" s="223"/>
      <c r="C406" s="224"/>
      <c r="D406" s="203" t="s">
        <v>129</v>
      </c>
      <c r="E406" s="225" t="s">
        <v>1</v>
      </c>
      <c r="F406" s="226" t="s">
        <v>138</v>
      </c>
      <c r="G406" s="224"/>
      <c r="H406" s="227">
        <v>26.389999999999993</v>
      </c>
      <c r="I406" s="228"/>
      <c r="J406" s="224"/>
      <c r="K406" s="224"/>
      <c r="L406" s="229"/>
      <c r="M406" s="230"/>
      <c r="N406" s="231"/>
      <c r="O406" s="231"/>
      <c r="P406" s="231"/>
      <c r="Q406" s="231"/>
      <c r="R406" s="231"/>
      <c r="S406" s="231"/>
      <c r="T406" s="232"/>
      <c r="AT406" s="233" t="s">
        <v>129</v>
      </c>
      <c r="AU406" s="233" t="s">
        <v>127</v>
      </c>
      <c r="AV406" s="15" t="s">
        <v>126</v>
      </c>
      <c r="AW406" s="15" t="s">
        <v>30</v>
      </c>
      <c r="AX406" s="15" t="s">
        <v>80</v>
      </c>
      <c r="AY406" s="233" t="s">
        <v>119</v>
      </c>
    </row>
    <row r="407" spans="1:65" s="12" customFormat="1" ht="22.9" customHeight="1">
      <c r="B407" s="171"/>
      <c r="C407" s="172"/>
      <c r="D407" s="173" t="s">
        <v>71</v>
      </c>
      <c r="E407" s="185" t="s">
        <v>452</v>
      </c>
      <c r="F407" s="185" t="s">
        <v>453</v>
      </c>
      <c r="G407" s="172"/>
      <c r="H407" s="172"/>
      <c r="I407" s="175"/>
      <c r="J407" s="186">
        <f>BK407</f>
        <v>0</v>
      </c>
      <c r="K407" s="172"/>
      <c r="L407" s="177"/>
      <c r="M407" s="178"/>
      <c r="N407" s="179"/>
      <c r="O407" s="179"/>
      <c r="P407" s="180">
        <f>SUM(P408:P413)</f>
        <v>0</v>
      </c>
      <c r="Q407" s="179"/>
      <c r="R407" s="180">
        <f>SUM(R408:R413)</f>
        <v>0</v>
      </c>
      <c r="S407" s="179"/>
      <c r="T407" s="181">
        <f>SUM(T408:T413)</f>
        <v>0</v>
      </c>
      <c r="AR407" s="182" t="s">
        <v>80</v>
      </c>
      <c r="AT407" s="183" t="s">
        <v>71</v>
      </c>
      <c r="AU407" s="183" t="s">
        <v>80</v>
      </c>
      <c r="AY407" s="182" t="s">
        <v>119</v>
      </c>
      <c r="BK407" s="184">
        <f>SUM(BK408:BK413)</f>
        <v>0</v>
      </c>
    </row>
    <row r="408" spans="1:65" s="2" customFormat="1" ht="24.2" customHeight="1">
      <c r="A408" s="34"/>
      <c r="B408" s="35"/>
      <c r="C408" s="187" t="s">
        <v>454</v>
      </c>
      <c r="D408" s="187" t="s">
        <v>122</v>
      </c>
      <c r="E408" s="188" t="s">
        <v>455</v>
      </c>
      <c r="F408" s="189" t="s">
        <v>456</v>
      </c>
      <c r="G408" s="190" t="s">
        <v>195</v>
      </c>
      <c r="H408" s="191">
        <v>11.121</v>
      </c>
      <c r="I408" s="192"/>
      <c r="J408" s="193">
        <f>ROUND(I408*H408,2)</f>
        <v>0</v>
      </c>
      <c r="K408" s="194"/>
      <c r="L408" s="39"/>
      <c r="M408" s="195" t="s">
        <v>1</v>
      </c>
      <c r="N408" s="196" t="s">
        <v>38</v>
      </c>
      <c r="O408" s="71"/>
      <c r="P408" s="197">
        <f>O408*H408</f>
        <v>0</v>
      </c>
      <c r="Q408" s="197">
        <v>0</v>
      </c>
      <c r="R408" s="197">
        <f>Q408*H408</f>
        <v>0</v>
      </c>
      <c r="S408" s="197">
        <v>0</v>
      </c>
      <c r="T408" s="19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126</v>
      </c>
      <c r="AT408" s="199" t="s">
        <v>122</v>
      </c>
      <c r="AU408" s="199" t="s">
        <v>127</v>
      </c>
      <c r="AY408" s="17" t="s">
        <v>119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7" t="s">
        <v>127</v>
      </c>
      <c r="BK408" s="200">
        <f>ROUND(I408*H408,2)</f>
        <v>0</v>
      </c>
      <c r="BL408" s="17" t="s">
        <v>126</v>
      </c>
      <c r="BM408" s="199" t="s">
        <v>457</v>
      </c>
    </row>
    <row r="409" spans="1:65" s="2" customFormat="1" ht="33" customHeight="1">
      <c r="A409" s="34"/>
      <c r="B409" s="35"/>
      <c r="C409" s="187" t="s">
        <v>458</v>
      </c>
      <c r="D409" s="187" t="s">
        <v>122</v>
      </c>
      <c r="E409" s="188" t="s">
        <v>459</v>
      </c>
      <c r="F409" s="189" t="s">
        <v>460</v>
      </c>
      <c r="G409" s="190" t="s">
        <v>195</v>
      </c>
      <c r="H409" s="191">
        <v>11.121</v>
      </c>
      <c r="I409" s="192"/>
      <c r="J409" s="193">
        <f>ROUND(I409*H409,2)</f>
        <v>0</v>
      </c>
      <c r="K409" s="194"/>
      <c r="L409" s="39"/>
      <c r="M409" s="195" t="s">
        <v>1</v>
      </c>
      <c r="N409" s="196" t="s">
        <v>38</v>
      </c>
      <c r="O409" s="71"/>
      <c r="P409" s="197">
        <f>O409*H409</f>
        <v>0</v>
      </c>
      <c r="Q409" s="197">
        <v>0</v>
      </c>
      <c r="R409" s="197">
        <f>Q409*H409</f>
        <v>0</v>
      </c>
      <c r="S409" s="197">
        <v>0</v>
      </c>
      <c r="T409" s="19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126</v>
      </c>
      <c r="AT409" s="199" t="s">
        <v>122</v>
      </c>
      <c r="AU409" s="199" t="s">
        <v>127</v>
      </c>
      <c r="AY409" s="17" t="s">
        <v>119</v>
      </c>
      <c r="BE409" s="200">
        <f>IF(N409="základní",J409,0)</f>
        <v>0</v>
      </c>
      <c r="BF409" s="200">
        <f>IF(N409="snížená",J409,0)</f>
        <v>0</v>
      </c>
      <c r="BG409" s="200">
        <f>IF(N409="zákl. přenesená",J409,0)</f>
        <v>0</v>
      </c>
      <c r="BH409" s="200">
        <f>IF(N409="sníž. přenesená",J409,0)</f>
        <v>0</v>
      </c>
      <c r="BI409" s="200">
        <f>IF(N409="nulová",J409,0)</f>
        <v>0</v>
      </c>
      <c r="BJ409" s="17" t="s">
        <v>127</v>
      </c>
      <c r="BK409" s="200">
        <f>ROUND(I409*H409,2)</f>
        <v>0</v>
      </c>
      <c r="BL409" s="17" t="s">
        <v>126</v>
      </c>
      <c r="BM409" s="199" t="s">
        <v>461</v>
      </c>
    </row>
    <row r="410" spans="1:65" s="2" customFormat="1" ht="24.2" customHeight="1">
      <c r="A410" s="34"/>
      <c r="B410" s="35"/>
      <c r="C410" s="187" t="s">
        <v>462</v>
      </c>
      <c r="D410" s="187" t="s">
        <v>122</v>
      </c>
      <c r="E410" s="188" t="s">
        <v>463</v>
      </c>
      <c r="F410" s="189" t="s">
        <v>464</v>
      </c>
      <c r="G410" s="190" t="s">
        <v>195</v>
      </c>
      <c r="H410" s="191">
        <v>11.121</v>
      </c>
      <c r="I410" s="192"/>
      <c r="J410" s="193">
        <f>ROUND(I410*H410,2)</f>
        <v>0</v>
      </c>
      <c r="K410" s="194"/>
      <c r="L410" s="39"/>
      <c r="M410" s="195" t="s">
        <v>1</v>
      </c>
      <c r="N410" s="196" t="s">
        <v>38</v>
      </c>
      <c r="O410" s="71"/>
      <c r="P410" s="197">
        <f>O410*H410</f>
        <v>0</v>
      </c>
      <c r="Q410" s="197">
        <v>0</v>
      </c>
      <c r="R410" s="197">
        <f>Q410*H410</f>
        <v>0</v>
      </c>
      <c r="S410" s="197">
        <v>0</v>
      </c>
      <c r="T410" s="19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126</v>
      </c>
      <c r="AT410" s="199" t="s">
        <v>122</v>
      </c>
      <c r="AU410" s="199" t="s">
        <v>127</v>
      </c>
      <c r="AY410" s="17" t="s">
        <v>119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7" t="s">
        <v>127</v>
      </c>
      <c r="BK410" s="200">
        <f>ROUND(I410*H410,2)</f>
        <v>0</v>
      </c>
      <c r="BL410" s="17" t="s">
        <v>126</v>
      </c>
      <c r="BM410" s="199" t="s">
        <v>465</v>
      </c>
    </row>
    <row r="411" spans="1:65" s="2" customFormat="1" ht="24.2" customHeight="1">
      <c r="A411" s="34"/>
      <c r="B411" s="35"/>
      <c r="C411" s="187" t="s">
        <v>466</v>
      </c>
      <c r="D411" s="187" t="s">
        <v>122</v>
      </c>
      <c r="E411" s="188" t="s">
        <v>467</v>
      </c>
      <c r="F411" s="189" t="s">
        <v>468</v>
      </c>
      <c r="G411" s="190" t="s">
        <v>195</v>
      </c>
      <c r="H411" s="191">
        <v>211.29900000000001</v>
      </c>
      <c r="I411" s="192"/>
      <c r="J411" s="193">
        <f>ROUND(I411*H411,2)</f>
        <v>0</v>
      </c>
      <c r="K411" s="194"/>
      <c r="L411" s="39"/>
      <c r="M411" s="195" t="s">
        <v>1</v>
      </c>
      <c r="N411" s="196" t="s">
        <v>38</v>
      </c>
      <c r="O411" s="71"/>
      <c r="P411" s="197">
        <f>O411*H411</f>
        <v>0</v>
      </c>
      <c r="Q411" s="197">
        <v>0</v>
      </c>
      <c r="R411" s="197">
        <f>Q411*H411</f>
        <v>0</v>
      </c>
      <c r="S411" s="197">
        <v>0</v>
      </c>
      <c r="T411" s="19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126</v>
      </c>
      <c r="AT411" s="199" t="s">
        <v>122</v>
      </c>
      <c r="AU411" s="199" t="s">
        <v>127</v>
      </c>
      <c r="AY411" s="17" t="s">
        <v>119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7" t="s">
        <v>127</v>
      </c>
      <c r="BK411" s="200">
        <f>ROUND(I411*H411,2)</f>
        <v>0</v>
      </c>
      <c r="BL411" s="17" t="s">
        <v>126</v>
      </c>
      <c r="BM411" s="199" t="s">
        <v>469</v>
      </c>
    </row>
    <row r="412" spans="1:65" s="14" customFormat="1" ht="11.25">
      <c r="B412" s="212"/>
      <c r="C412" s="213"/>
      <c r="D412" s="203" t="s">
        <v>129</v>
      </c>
      <c r="E412" s="213"/>
      <c r="F412" s="215" t="s">
        <v>470</v>
      </c>
      <c r="G412" s="213"/>
      <c r="H412" s="216">
        <v>211.29900000000001</v>
      </c>
      <c r="I412" s="217"/>
      <c r="J412" s="213"/>
      <c r="K412" s="213"/>
      <c r="L412" s="218"/>
      <c r="M412" s="219"/>
      <c r="N412" s="220"/>
      <c r="O412" s="220"/>
      <c r="P412" s="220"/>
      <c r="Q412" s="220"/>
      <c r="R412" s="220"/>
      <c r="S412" s="220"/>
      <c r="T412" s="221"/>
      <c r="AT412" s="222" t="s">
        <v>129</v>
      </c>
      <c r="AU412" s="222" t="s">
        <v>127</v>
      </c>
      <c r="AV412" s="14" t="s">
        <v>127</v>
      </c>
      <c r="AW412" s="14" t="s">
        <v>4</v>
      </c>
      <c r="AX412" s="14" t="s">
        <v>80</v>
      </c>
      <c r="AY412" s="222" t="s">
        <v>119</v>
      </c>
    </row>
    <row r="413" spans="1:65" s="2" customFormat="1" ht="33" customHeight="1">
      <c r="A413" s="34"/>
      <c r="B413" s="35"/>
      <c r="C413" s="187" t="s">
        <v>471</v>
      </c>
      <c r="D413" s="187" t="s">
        <v>122</v>
      </c>
      <c r="E413" s="188" t="s">
        <v>472</v>
      </c>
      <c r="F413" s="189" t="s">
        <v>473</v>
      </c>
      <c r="G413" s="190" t="s">
        <v>195</v>
      </c>
      <c r="H413" s="191">
        <v>11.121</v>
      </c>
      <c r="I413" s="192"/>
      <c r="J413" s="193">
        <f>ROUND(I413*H413,2)</f>
        <v>0</v>
      </c>
      <c r="K413" s="194"/>
      <c r="L413" s="39"/>
      <c r="M413" s="195" t="s">
        <v>1</v>
      </c>
      <c r="N413" s="196" t="s">
        <v>38</v>
      </c>
      <c r="O413" s="71"/>
      <c r="P413" s="197">
        <f>O413*H413</f>
        <v>0</v>
      </c>
      <c r="Q413" s="197">
        <v>0</v>
      </c>
      <c r="R413" s="197">
        <f>Q413*H413</f>
        <v>0</v>
      </c>
      <c r="S413" s="197">
        <v>0</v>
      </c>
      <c r="T413" s="19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126</v>
      </c>
      <c r="AT413" s="199" t="s">
        <v>122</v>
      </c>
      <c r="AU413" s="199" t="s">
        <v>127</v>
      </c>
      <c r="AY413" s="17" t="s">
        <v>119</v>
      </c>
      <c r="BE413" s="200">
        <f>IF(N413="základní",J413,0)</f>
        <v>0</v>
      </c>
      <c r="BF413" s="200">
        <f>IF(N413="snížená",J413,0)</f>
        <v>0</v>
      </c>
      <c r="BG413" s="200">
        <f>IF(N413="zákl. přenesená",J413,0)</f>
        <v>0</v>
      </c>
      <c r="BH413" s="200">
        <f>IF(N413="sníž. přenesená",J413,0)</f>
        <v>0</v>
      </c>
      <c r="BI413" s="200">
        <f>IF(N413="nulová",J413,0)</f>
        <v>0</v>
      </c>
      <c r="BJ413" s="17" t="s">
        <v>127</v>
      </c>
      <c r="BK413" s="200">
        <f>ROUND(I413*H413,2)</f>
        <v>0</v>
      </c>
      <c r="BL413" s="17" t="s">
        <v>126</v>
      </c>
      <c r="BM413" s="199" t="s">
        <v>474</v>
      </c>
    </row>
    <row r="414" spans="1:65" s="12" customFormat="1" ht="22.9" customHeight="1">
      <c r="B414" s="171"/>
      <c r="C414" s="172"/>
      <c r="D414" s="173" t="s">
        <v>71</v>
      </c>
      <c r="E414" s="185" t="s">
        <v>475</v>
      </c>
      <c r="F414" s="185" t="s">
        <v>476</v>
      </c>
      <c r="G414" s="172"/>
      <c r="H414" s="172"/>
      <c r="I414" s="175"/>
      <c r="J414" s="186">
        <f>BK414</f>
        <v>0</v>
      </c>
      <c r="K414" s="172"/>
      <c r="L414" s="177"/>
      <c r="M414" s="178"/>
      <c r="N414" s="179"/>
      <c r="O414" s="179"/>
      <c r="P414" s="180">
        <f>SUM(P415:P416)</f>
        <v>0</v>
      </c>
      <c r="Q414" s="179"/>
      <c r="R414" s="180">
        <f>SUM(R415:R416)</f>
        <v>0</v>
      </c>
      <c r="S414" s="179"/>
      <c r="T414" s="181">
        <f>SUM(T415:T416)</f>
        <v>0</v>
      </c>
      <c r="AR414" s="182" t="s">
        <v>80</v>
      </c>
      <c r="AT414" s="183" t="s">
        <v>71</v>
      </c>
      <c r="AU414" s="183" t="s">
        <v>80</v>
      </c>
      <c r="AY414" s="182" t="s">
        <v>119</v>
      </c>
      <c r="BK414" s="184">
        <f>SUM(BK415:BK416)</f>
        <v>0</v>
      </c>
    </row>
    <row r="415" spans="1:65" s="2" customFormat="1" ht="24.2" customHeight="1">
      <c r="A415" s="34"/>
      <c r="B415" s="35"/>
      <c r="C415" s="187" t="s">
        <v>477</v>
      </c>
      <c r="D415" s="187" t="s">
        <v>122</v>
      </c>
      <c r="E415" s="188" t="s">
        <v>478</v>
      </c>
      <c r="F415" s="189" t="s">
        <v>479</v>
      </c>
      <c r="G415" s="190" t="s">
        <v>195</v>
      </c>
      <c r="H415" s="191">
        <v>5.64</v>
      </c>
      <c r="I415" s="192"/>
      <c r="J415" s="193">
        <f>ROUND(I415*H415,2)</f>
        <v>0</v>
      </c>
      <c r="K415" s="194"/>
      <c r="L415" s="39"/>
      <c r="M415" s="195" t="s">
        <v>1</v>
      </c>
      <c r="N415" s="196" t="s">
        <v>38</v>
      </c>
      <c r="O415" s="71"/>
      <c r="P415" s="197">
        <f>O415*H415</f>
        <v>0</v>
      </c>
      <c r="Q415" s="197">
        <v>0</v>
      </c>
      <c r="R415" s="197">
        <f>Q415*H415</f>
        <v>0</v>
      </c>
      <c r="S415" s="197">
        <v>0</v>
      </c>
      <c r="T415" s="19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126</v>
      </c>
      <c r="AT415" s="199" t="s">
        <v>122</v>
      </c>
      <c r="AU415" s="199" t="s">
        <v>127</v>
      </c>
      <c r="AY415" s="17" t="s">
        <v>119</v>
      </c>
      <c r="BE415" s="200">
        <f>IF(N415="základní",J415,0)</f>
        <v>0</v>
      </c>
      <c r="BF415" s="200">
        <f>IF(N415="snížená",J415,0)</f>
        <v>0</v>
      </c>
      <c r="BG415" s="200">
        <f>IF(N415="zákl. přenesená",J415,0)</f>
        <v>0</v>
      </c>
      <c r="BH415" s="200">
        <f>IF(N415="sníž. přenesená",J415,0)</f>
        <v>0</v>
      </c>
      <c r="BI415" s="200">
        <f>IF(N415="nulová",J415,0)</f>
        <v>0</v>
      </c>
      <c r="BJ415" s="17" t="s">
        <v>127</v>
      </c>
      <c r="BK415" s="200">
        <f>ROUND(I415*H415,2)</f>
        <v>0</v>
      </c>
      <c r="BL415" s="17" t="s">
        <v>126</v>
      </c>
      <c r="BM415" s="199" t="s">
        <v>480</v>
      </c>
    </row>
    <row r="416" spans="1:65" s="2" customFormat="1" ht="24.2" customHeight="1">
      <c r="A416" s="34"/>
      <c r="B416" s="35"/>
      <c r="C416" s="187" t="s">
        <v>481</v>
      </c>
      <c r="D416" s="187" t="s">
        <v>122</v>
      </c>
      <c r="E416" s="188" t="s">
        <v>482</v>
      </c>
      <c r="F416" s="189" t="s">
        <v>483</v>
      </c>
      <c r="G416" s="190" t="s">
        <v>195</v>
      </c>
      <c r="H416" s="191">
        <v>5.64</v>
      </c>
      <c r="I416" s="192"/>
      <c r="J416" s="193">
        <f>ROUND(I416*H416,2)</f>
        <v>0</v>
      </c>
      <c r="K416" s="194"/>
      <c r="L416" s="39"/>
      <c r="M416" s="195" t="s">
        <v>1</v>
      </c>
      <c r="N416" s="196" t="s">
        <v>38</v>
      </c>
      <c r="O416" s="71"/>
      <c r="P416" s="197">
        <f>O416*H416</f>
        <v>0</v>
      </c>
      <c r="Q416" s="197">
        <v>0</v>
      </c>
      <c r="R416" s="197">
        <f>Q416*H416</f>
        <v>0</v>
      </c>
      <c r="S416" s="197">
        <v>0</v>
      </c>
      <c r="T416" s="19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126</v>
      </c>
      <c r="AT416" s="199" t="s">
        <v>122</v>
      </c>
      <c r="AU416" s="199" t="s">
        <v>127</v>
      </c>
      <c r="AY416" s="17" t="s">
        <v>119</v>
      </c>
      <c r="BE416" s="200">
        <f>IF(N416="základní",J416,0)</f>
        <v>0</v>
      </c>
      <c r="BF416" s="200">
        <f>IF(N416="snížená",J416,0)</f>
        <v>0</v>
      </c>
      <c r="BG416" s="200">
        <f>IF(N416="zákl. přenesená",J416,0)</f>
        <v>0</v>
      </c>
      <c r="BH416" s="200">
        <f>IF(N416="sníž. přenesená",J416,0)</f>
        <v>0</v>
      </c>
      <c r="BI416" s="200">
        <f>IF(N416="nulová",J416,0)</f>
        <v>0</v>
      </c>
      <c r="BJ416" s="17" t="s">
        <v>127</v>
      </c>
      <c r="BK416" s="200">
        <f>ROUND(I416*H416,2)</f>
        <v>0</v>
      </c>
      <c r="BL416" s="17" t="s">
        <v>126</v>
      </c>
      <c r="BM416" s="199" t="s">
        <v>484</v>
      </c>
    </row>
    <row r="417" spans="1:65" s="12" customFormat="1" ht="25.9" customHeight="1">
      <c r="B417" s="171"/>
      <c r="C417" s="172"/>
      <c r="D417" s="173" t="s">
        <v>71</v>
      </c>
      <c r="E417" s="174" t="s">
        <v>485</v>
      </c>
      <c r="F417" s="174" t="s">
        <v>486</v>
      </c>
      <c r="G417" s="172"/>
      <c r="H417" s="172"/>
      <c r="I417" s="175"/>
      <c r="J417" s="176">
        <f>BK417</f>
        <v>0</v>
      </c>
      <c r="K417" s="172"/>
      <c r="L417" s="177"/>
      <c r="M417" s="178"/>
      <c r="N417" s="179"/>
      <c r="O417" s="179"/>
      <c r="P417" s="180">
        <f>P418+P443+P507+P555+P561+P611+P618+P623+P669+P859+P878+P893+P922+P966+P980+P1022+P1085+P1140+P1203+P1254</f>
        <v>0</v>
      </c>
      <c r="Q417" s="179"/>
      <c r="R417" s="180">
        <f>R418+R443+R507+R555+R561+R611+R618+R623+R669+R859+R878+R893+R922+R966+R980+R1022+R1085+R1140+R1203+R1254</f>
        <v>2.736196418095</v>
      </c>
      <c r="S417" s="179"/>
      <c r="T417" s="181">
        <f>T418+T443+T507+T555+T561+T611+T618+T623+T669+T859+T878+T893+T922+T966+T980+T1022+T1085+T1140+T1203+T1254</f>
        <v>2.2912348000000002</v>
      </c>
      <c r="AR417" s="182" t="s">
        <v>127</v>
      </c>
      <c r="AT417" s="183" t="s">
        <v>71</v>
      </c>
      <c r="AU417" s="183" t="s">
        <v>72</v>
      </c>
      <c r="AY417" s="182" t="s">
        <v>119</v>
      </c>
      <c r="BK417" s="184">
        <f>BK418+BK443+BK507+BK555+BK561+BK611+BK618+BK623+BK669+BK859+BK878+BK893+BK922+BK966+BK980+BK1022+BK1085+BK1140+BK1203+BK1254</f>
        <v>0</v>
      </c>
    </row>
    <row r="418" spans="1:65" s="12" customFormat="1" ht="22.9" customHeight="1">
      <c r="B418" s="171"/>
      <c r="C418" s="172"/>
      <c r="D418" s="173" t="s">
        <v>71</v>
      </c>
      <c r="E418" s="185" t="s">
        <v>487</v>
      </c>
      <c r="F418" s="185" t="s">
        <v>488</v>
      </c>
      <c r="G418" s="172"/>
      <c r="H418" s="172"/>
      <c r="I418" s="175"/>
      <c r="J418" s="186">
        <f>BK418</f>
        <v>0</v>
      </c>
      <c r="K418" s="172"/>
      <c r="L418" s="177"/>
      <c r="M418" s="178"/>
      <c r="N418" s="179"/>
      <c r="O418" s="179"/>
      <c r="P418" s="180">
        <f>SUM(P419:P442)</f>
        <v>0</v>
      </c>
      <c r="Q418" s="179"/>
      <c r="R418" s="180">
        <f>SUM(R419:R442)</f>
        <v>3.5319829999999997E-2</v>
      </c>
      <c r="S418" s="179"/>
      <c r="T418" s="181">
        <f>SUM(T419:T442)</f>
        <v>0</v>
      </c>
      <c r="AR418" s="182" t="s">
        <v>127</v>
      </c>
      <c r="AT418" s="183" t="s">
        <v>71</v>
      </c>
      <c r="AU418" s="183" t="s">
        <v>80</v>
      </c>
      <c r="AY418" s="182" t="s">
        <v>119</v>
      </c>
      <c r="BK418" s="184">
        <f>SUM(BK419:BK442)</f>
        <v>0</v>
      </c>
    </row>
    <row r="419" spans="1:65" s="2" customFormat="1" ht="24.2" customHeight="1">
      <c r="A419" s="34"/>
      <c r="B419" s="35"/>
      <c r="C419" s="187" t="s">
        <v>489</v>
      </c>
      <c r="D419" s="187" t="s">
        <v>122</v>
      </c>
      <c r="E419" s="188" t="s">
        <v>490</v>
      </c>
      <c r="F419" s="189" t="s">
        <v>491</v>
      </c>
      <c r="G419" s="190" t="s">
        <v>390</v>
      </c>
      <c r="H419" s="191">
        <v>8.82</v>
      </c>
      <c r="I419" s="192"/>
      <c r="J419" s="193">
        <f>ROUND(I419*H419,2)</f>
        <v>0</v>
      </c>
      <c r="K419" s="194"/>
      <c r="L419" s="39"/>
      <c r="M419" s="195" t="s">
        <v>1</v>
      </c>
      <c r="N419" s="196" t="s">
        <v>38</v>
      </c>
      <c r="O419" s="71"/>
      <c r="P419" s="197">
        <f>O419*H419</f>
        <v>0</v>
      </c>
      <c r="Q419" s="197">
        <v>0</v>
      </c>
      <c r="R419" s="197">
        <f>Q419*H419</f>
        <v>0</v>
      </c>
      <c r="S419" s="197">
        <v>0</v>
      </c>
      <c r="T419" s="19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320</v>
      </c>
      <c r="AT419" s="199" t="s">
        <v>122</v>
      </c>
      <c r="AU419" s="199" t="s">
        <v>127</v>
      </c>
      <c r="AY419" s="17" t="s">
        <v>119</v>
      </c>
      <c r="BE419" s="200">
        <f>IF(N419="základní",J419,0)</f>
        <v>0</v>
      </c>
      <c r="BF419" s="200">
        <f>IF(N419="snížená",J419,0)</f>
        <v>0</v>
      </c>
      <c r="BG419" s="200">
        <f>IF(N419="zákl. přenesená",J419,0)</f>
        <v>0</v>
      </c>
      <c r="BH419" s="200">
        <f>IF(N419="sníž. přenesená",J419,0)</f>
        <v>0</v>
      </c>
      <c r="BI419" s="200">
        <f>IF(N419="nulová",J419,0)</f>
        <v>0</v>
      </c>
      <c r="BJ419" s="17" t="s">
        <v>127</v>
      </c>
      <c r="BK419" s="200">
        <f>ROUND(I419*H419,2)</f>
        <v>0</v>
      </c>
      <c r="BL419" s="17" t="s">
        <v>320</v>
      </c>
      <c r="BM419" s="199" t="s">
        <v>492</v>
      </c>
    </row>
    <row r="420" spans="1:65" s="13" customFormat="1" ht="11.25">
      <c r="B420" s="201"/>
      <c r="C420" s="202"/>
      <c r="D420" s="203" t="s">
        <v>129</v>
      </c>
      <c r="E420" s="204" t="s">
        <v>1</v>
      </c>
      <c r="F420" s="205" t="s">
        <v>493</v>
      </c>
      <c r="G420" s="202"/>
      <c r="H420" s="204" t="s">
        <v>1</v>
      </c>
      <c r="I420" s="206"/>
      <c r="J420" s="202"/>
      <c r="K420" s="202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129</v>
      </c>
      <c r="AU420" s="211" t="s">
        <v>127</v>
      </c>
      <c r="AV420" s="13" t="s">
        <v>80</v>
      </c>
      <c r="AW420" s="13" t="s">
        <v>30</v>
      </c>
      <c r="AX420" s="13" t="s">
        <v>72</v>
      </c>
      <c r="AY420" s="211" t="s">
        <v>119</v>
      </c>
    </row>
    <row r="421" spans="1:65" s="13" customFormat="1" ht="11.25">
      <c r="B421" s="201"/>
      <c r="C421" s="202"/>
      <c r="D421" s="203" t="s">
        <v>129</v>
      </c>
      <c r="E421" s="204" t="s">
        <v>1</v>
      </c>
      <c r="F421" s="205" t="s">
        <v>248</v>
      </c>
      <c r="G421" s="202"/>
      <c r="H421" s="204" t="s">
        <v>1</v>
      </c>
      <c r="I421" s="206"/>
      <c r="J421" s="202"/>
      <c r="K421" s="202"/>
      <c r="L421" s="207"/>
      <c r="M421" s="208"/>
      <c r="N421" s="209"/>
      <c r="O421" s="209"/>
      <c r="P421" s="209"/>
      <c r="Q421" s="209"/>
      <c r="R421" s="209"/>
      <c r="S421" s="209"/>
      <c r="T421" s="210"/>
      <c r="AT421" s="211" t="s">
        <v>129</v>
      </c>
      <c r="AU421" s="211" t="s">
        <v>127</v>
      </c>
      <c r="AV421" s="13" t="s">
        <v>80</v>
      </c>
      <c r="AW421" s="13" t="s">
        <v>30</v>
      </c>
      <c r="AX421" s="13" t="s">
        <v>72</v>
      </c>
      <c r="AY421" s="211" t="s">
        <v>119</v>
      </c>
    </row>
    <row r="422" spans="1:65" s="14" customFormat="1" ht="11.25">
      <c r="B422" s="212"/>
      <c r="C422" s="213"/>
      <c r="D422" s="203" t="s">
        <v>129</v>
      </c>
      <c r="E422" s="214" t="s">
        <v>1</v>
      </c>
      <c r="F422" s="215" t="s">
        <v>494</v>
      </c>
      <c r="G422" s="213"/>
      <c r="H422" s="216">
        <v>6.6199999999999992</v>
      </c>
      <c r="I422" s="217"/>
      <c r="J422" s="213"/>
      <c r="K422" s="213"/>
      <c r="L422" s="218"/>
      <c r="M422" s="219"/>
      <c r="N422" s="220"/>
      <c r="O422" s="220"/>
      <c r="P422" s="220"/>
      <c r="Q422" s="220"/>
      <c r="R422" s="220"/>
      <c r="S422" s="220"/>
      <c r="T422" s="221"/>
      <c r="AT422" s="222" t="s">
        <v>129</v>
      </c>
      <c r="AU422" s="222" t="s">
        <v>127</v>
      </c>
      <c r="AV422" s="14" t="s">
        <v>127</v>
      </c>
      <c r="AW422" s="14" t="s">
        <v>30</v>
      </c>
      <c r="AX422" s="14" t="s">
        <v>72</v>
      </c>
      <c r="AY422" s="222" t="s">
        <v>119</v>
      </c>
    </row>
    <row r="423" spans="1:65" s="13" customFormat="1" ht="11.25">
      <c r="B423" s="201"/>
      <c r="C423" s="202"/>
      <c r="D423" s="203" t="s">
        <v>129</v>
      </c>
      <c r="E423" s="204" t="s">
        <v>1</v>
      </c>
      <c r="F423" s="205" t="s">
        <v>495</v>
      </c>
      <c r="G423" s="202"/>
      <c r="H423" s="204" t="s">
        <v>1</v>
      </c>
      <c r="I423" s="206"/>
      <c r="J423" s="202"/>
      <c r="K423" s="202"/>
      <c r="L423" s="207"/>
      <c r="M423" s="208"/>
      <c r="N423" s="209"/>
      <c r="O423" s="209"/>
      <c r="P423" s="209"/>
      <c r="Q423" s="209"/>
      <c r="R423" s="209"/>
      <c r="S423" s="209"/>
      <c r="T423" s="210"/>
      <c r="AT423" s="211" t="s">
        <v>129</v>
      </c>
      <c r="AU423" s="211" t="s">
        <v>127</v>
      </c>
      <c r="AV423" s="13" t="s">
        <v>80</v>
      </c>
      <c r="AW423" s="13" t="s">
        <v>30</v>
      </c>
      <c r="AX423" s="13" t="s">
        <v>72</v>
      </c>
      <c r="AY423" s="211" t="s">
        <v>119</v>
      </c>
    </row>
    <row r="424" spans="1:65" s="14" customFormat="1" ht="11.25">
      <c r="B424" s="212"/>
      <c r="C424" s="213"/>
      <c r="D424" s="203" t="s">
        <v>129</v>
      </c>
      <c r="E424" s="214" t="s">
        <v>1</v>
      </c>
      <c r="F424" s="215" t="s">
        <v>496</v>
      </c>
      <c r="G424" s="213"/>
      <c r="H424" s="216">
        <v>2.2000000000000002</v>
      </c>
      <c r="I424" s="217"/>
      <c r="J424" s="213"/>
      <c r="K424" s="213"/>
      <c r="L424" s="218"/>
      <c r="M424" s="219"/>
      <c r="N424" s="220"/>
      <c r="O424" s="220"/>
      <c r="P424" s="220"/>
      <c r="Q424" s="220"/>
      <c r="R424" s="220"/>
      <c r="S424" s="220"/>
      <c r="T424" s="221"/>
      <c r="AT424" s="222" t="s">
        <v>129</v>
      </c>
      <c r="AU424" s="222" t="s">
        <v>127</v>
      </c>
      <c r="AV424" s="14" t="s">
        <v>127</v>
      </c>
      <c r="AW424" s="14" t="s">
        <v>30</v>
      </c>
      <c r="AX424" s="14" t="s">
        <v>72</v>
      </c>
      <c r="AY424" s="222" t="s">
        <v>119</v>
      </c>
    </row>
    <row r="425" spans="1:65" s="15" customFormat="1" ht="11.25">
      <c r="B425" s="223"/>
      <c r="C425" s="224"/>
      <c r="D425" s="203" t="s">
        <v>129</v>
      </c>
      <c r="E425" s="225" t="s">
        <v>1</v>
      </c>
      <c r="F425" s="226" t="s">
        <v>138</v>
      </c>
      <c r="G425" s="224"/>
      <c r="H425" s="227">
        <v>8.82</v>
      </c>
      <c r="I425" s="228"/>
      <c r="J425" s="224"/>
      <c r="K425" s="224"/>
      <c r="L425" s="229"/>
      <c r="M425" s="230"/>
      <c r="N425" s="231"/>
      <c r="O425" s="231"/>
      <c r="P425" s="231"/>
      <c r="Q425" s="231"/>
      <c r="R425" s="231"/>
      <c r="S425" s="231"/>
      <c r="T425" s="232"/>
      <c r="AT425" s="233" t="s">
        <v>129</v>
      </c>
      <c r="AU425" s="233" t="s">
        <v>127</v>
      </c>
      <c r="AV425" s="15" t="s">
        <v>126</v>
      </c>
      <c r="AW425" s="15" t="s">
        <v>30</v>
      </c>
      <c r="AX425" s="15" t="s">
        <v>80</v>
      </c>
      <c r="AY425" s="233" t="s">
        <v>119</v>
      </c>
    </row>
    <row r="426" spans="1:65" s="2" customFormat="1" ht="16.5" customHeight="1">
      <c r="A426" s="34"/>
      <c r="B426" s="35"/>
      <c r="C426" s="239" t="s">
        <v>497</v>
      </c>
      <c r="D426" s="239" t="s">
        <v>202</v>
      </c>
      <c r="E426" s="240" t="s">
        <v>498</v>
      </c>
      <c r="F426" s="241" t="s">
        <v>499</v>
      </c>
      <c r="G426" s="242" t="s">
        <v>390</v>
      </c>
      <c r="H426" s="243">
        <v>9.2609999999999992</v>
      </c>
      <c r="I426" s="244"/>
      <c r="J426" s="245">
        <f>ROUND(I426*H426,2)</f>
        <v>0</v>
      </c>
      <c r="K426" s="246"/>
      <c r="L426" s="247"/>
      <c r="M426" s="248" t="s">
        <v>1</v>
      </c>
      <c r="N426" s="249" t="s">
        <v>38</v>
      </c>
      <c r="O426" s="71"/>
      <c r="P426" s="197">
        <f>O426*H426</f>
        <v>0</v>
      </c>
      <c r="Q426" s="197">
        <v>3.0000000000000001E-5</v>
      </c>
      <c r="R426" s="197">
        <f>Q426*H426</f>
        <v>2.7782999999999996E-4</v>
      </c>
      <c r="S426" s="197">
        <v>0</v>
      </c>
      <c r="T426" s="19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9" t="s">
        <v>406</v>
      </c>
      <c r="AT426" s="199" t="s">
        <v>202</v>
      </c>
      <c r="AU426" s="199" t="s">
        <v>127</v>
      </c>
      <c r="AY426" s="17" t="s">
        <v>119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7" t="s">
        <v>127</v>
      </c>
      <c r="BK426" s="200">
        <f>ROUND(I426*H426,2)</f>
        <v>0</v>
      </c>
      <c r="BL426" s="17" t="s">
        <v>320</v>
      </c>
      <c r="BM426" s="199" t="s">
        <v>500</v>
      </c>
    </row>
    <row r="427" spans="1:65" s="14" customFormat="1" ht="11.25">
      <c r="B427" s="212"/>
      <c r="C427" s="213"/>
      <c r="D427" s="203" t="s">
        <v>129</v>
      </c>
      <c r="E427" s="213"/>
      <c r="F427" s="215" t="s">
        <v>501</v>
      </c>
      <c r="G427" s="213"/>
      <c r="H427" s="216">
        <v>9.2609999999999992</v>
      </c>
      <c r="I427" s="217"/>
      <c r="J427" s="213"/>
      <c r="K427" s="213"/>
      <c r="L427" s="218"/>
      <c r="M427" s="219"/>
      <c r="N427" s="220"/>
      <c r="O427" s="220"/>
      <c r="P427" s="220"/>
      <c r="Q427" s="220"/>
      <c r="R427" s="220"/>
      <c r="S427" s="220"/>
      <c r="T427" s="221"/>
      <c r="AT427" s="222" t="s">
        <v>129</v>
      </c>
      <c r="AU427" s="222" t="s">
        <v>127</v>
      </c>
      <c r="AV427" s="14" t="s">
        <v>127</v>
      </c>
      <c r="AW427" s="14" t="s">
        <v>4</v>
      </c>
      <c r="AX427" s="14" t="s">
        <v>80</v>
      </c>
      <c r="AY427" s="222" t="s">
        <v>119</v>
      </c>
    </row>
    <row r="428" spans="1:65" s="2" customFormat="1" ht="24.2" customHeight="1">
      <c r="A428" s="34"/>
      <c r="B428" s="35"/>
      <c r="C428" s="187" t="s">
        <v>502</v>
      </c>
      <c r="D428" s="187" t="s">
        <v>122</v>
      </c>
      <c r="E428" s="188" t="s">
        <v>503</v>
      </c>
      <c r="F428" s="189" t="s">
        <v>504</v>
      </c>
      <c r="G428" s="190" t="s">
        <v>190</v>
      </c>
      <c r="H428" s="191">
        <v>6</v>
      </c>
      <c r="I428" s="192"/>
      <c r="J428" s="193">
        <f>ROUND(I428*H428,2)</f>
        <v>0</v>
      </c>
      <c r="K428" s="194"/>
      <c r="L428" s="39"/>
      <c r="M428" s="195" t="s">
        <v>1</v>
      </c>
      <c r="N428" s="196" t="s">
        <v>38</v>
      </c>
      <c r="O428" s="71"/>
      <c r="P428" s="197">
        <f>O428*H428</f>
        <v>0</v>
      </c>
      <c r="Q428" s="197">
        <v>0</v>
      </c>
      <c r="R428" s="197">
        <f>Q428*H428</f>
        <v>0</v>
      </c>
      <c r="S428" s="197">
        <v>0</v>
      </c>
      <c r="T428" s="19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320</v>
      </c>
      <c r="AT428" s="199" t="s">
        <v>122</v>
      </c>
      <c r="AU428" s="199" t="s">
        <v>127</v>
      </c>
      <c r="AY428" s="17" t="s">
        <v>119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7" t="s">
        <v>127</v>
      </c>
      <c r="BK428" s="200">
        <f>ROUND(I428*H428,2)</f>
        <v>0</v>
      </c>
      <c r="BL428" s="17" t="s">
        <v>320</v>
      </c>
      <c r="BM428" s="199" t="s">
        <v>505</v>
      </c>
    </row>
    <row r="429" spans="1:65" s="2" customFormat="1" ht="16.5" customHeight="1">
      <c r="A429" s="34"/>
      <c r="B429" s="35"/>
      <c r="C429" s="239" t="s">
        <v>506</v>
      </c>
      <c r="D429" s="239" t="s">
        <v>202</v>
      </c>
      <c r="E429" s="240" t="s">
        <v>507</v>
      </c>
      <c r="F429" s="241" t="s">
        <v>508</v>
      </c>
      <c r="G429" s="242" t="s">
        <v>190</v>
      </c>
      <c r="H429" s="243">
        <v>5</v>
      </c>
      <c r="I429" s="244"/>
      <c r="J429" s="245">
        <f>ROUND(I429*H429,2)</f>
        <v>0</v>
      </c>
      <c r="K429" s="246"/>
      <c r="L429" s="247"/>
      <c r="M429" s="248" t="s">
        <v>1</v>
      </c>
      <c r="N429" s="249" t="s">
        <v>38</v>
      </c>
      <c r="O429" s="71"/>
      <c r="P429" s="197">
        <f>O429*H429</f>
        <v>0</v>
      </c>
      <c r="Q429" s="197">
        <v>4.0000000000000003E-5</v>
      </c>
      <c r="R429" s="197">
        <f>Q429*H429</f>
        <v>2.0000000000000001E-4</v>
      </c>
      <c r="S429" s="197">
        <v>0</v>
      </c>
      <c r="T429" s="19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9" t="s">
        <v>406</v>
      </c>
      <c r="AT429" s="199" t="s">
        <v>202</v>
      </c>
      <c r="AU429" s="199" t="s">
        <v>127</v>
      </c>
      <c r="AY429" s="17" t="s">
        <v>119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7" t="s">
        <v>127</v>
      </c>
      <c r="BK429" s="200">
        <f>ROUND(I429*H429,2)</f>
        <v>0</v>
      </c>
      <c r="BL429" s="17" t="s">
        <v>320</v>
      </c>
      <c r="BM429" s="199" t="s">
        <v>509</v>
      </c>
    </row>
    <row r="430" spans="1:65" s="2" customFormat="1" ht="16.5" customHeight="1">
      <c r="A430" s="34"/>
      <c r="B430" s="35"/>
      <c r="C430" s="239" t="s">
        <v>510</v>
      </c>
      <c r="D430" s="239" t="s">
        <v>202</v>
      </c>
      <c r="E430" s="240" t="s">
        <v>511</v>
      </c>
      <c r="F430" s="241" t="s">
        <v>512</v>
      </c>
      <c r="G430" s="242" t="s">
        <v>190</v>
      </c>
      <c r="H430" s="243">
        <v>1</v>
      </c>
      <c r="I430" s="244"/>
      <c r="J430" s="245">
        <f>ROUND(I430*H430,2)</f>
        <v>0</v>
      </c>
      <c r="K430" s="246"/>
      <c r="L430" s="247"/>
      <c r="M430" s="248" t="s">
        <v>1</v>
      </c>
      <c r="N430" s="249" t="s">
        <v>38</v>
      </c>
      <c r="O430" s="71"/>
      <c r="P430" s="197">
        <f>O430*H430</f>
        <v>0</v>
      </c>
      <c r="Q430" s="197">
        <v>3.0000000000000001E-5</v>
      </c>
      <c r="R430" s="197">
        <f>Q430*H430</f>
        <v>3.0000000000000001E-5</v>
      </c>
      <c r="S430" s="197">
        <v>0</v>
      </c>
      <c r="T430" s="19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406</v>
      </c>
      <c r="AT430" s="199" t="s">
        <v>202</v>
      </c>
      <c r="AU430" s="199" t="s">
        <v>127</v>
      </c>
      <c r="AY430" s="17" t="s">
        <v>119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127</v>
      </c>
      <c r="BK430" s="200">
        <f>ROUND(I430*H430,2)</f>
        <v>0</v>
      </c>
      <c r="BL430" s="17" t="s">
        <v>320</v>
      </c>
      <c r="BM430" s="199" t="s">
        <v>513</v>
      </c>
    </row>
    <row r="431" spans="1:65" s="2" customFormat="1" ht="33" customHeight="1">
      <c r="A431" s="34"/>
      <c r="B431" s="35"/>
      <c r="C431" s="187" t="s">
        <v>514</v>
      </c>
      <c r="D431" s="187" t="s">
        <v>122</v>
      </c>
      <c r="E431" s="188" t="s">
        <v>515</v>
      </c>
      <c r="F431" s="189" t="s">
        <v>516</v>
      </c>
      <c r="G431" s="190" t="s">
        <v>125</v>
      </c>
      <c r="H431" s="191">
        <v>2.6739999999999999</v>
      </c>
      <c r="I431" s="192"/>
      <c r="J431" s="193">
        <f>ROUND(I431*H431,2)</f>
        <v>0</v>
      </c>
      <c r="K431" s="194"/>
      <c r="L431" s="39"/>
      <c r="M431" s="195" t="s">
        <v>1</v>
      </c>
      <c r="N431" s="196" t="s">
        <v>38</v>
      </c>
      <c r="O431" s="71"/>
      <c r="P431" s="197">
        <f>O431*H431</f>
        <v>0</v>
      </c>
      <c r="Q431" s="197">
        <v>4.4999999999999997E-3</v>
      </c>
      <c r="R431" s="197">
        <f>Q431*H431</f>
        <v>1.2032999999999999E-2</v>
      </c>
      <c r="S431" s="197">
        <v>0</v>
      </c>
      <c r="T431" s="19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9" t="s">
        <v>320</v>
      </c>
      <c r="AT431" s="199" t="s">
        <v>122</v>
      </c>
      <c r="AU431" s="199" t="s">
        <v>127</v>
      </c>
      <c r="AY431" s="17" t="s">
        <v>119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7" t="s">
        <v>127</v>
      </c>
      <c r="BK431" s="200">
        <f>ROUND(I431*H431,2)</f>
        <v>0</v>
      </c>
      <c r="BL431" s="17" t="s">
        <v>320</v>
      </c>
      <c r="BM431" s="199" t="s">
        <v>517</v>
      </c>
    </row>
    <row r="432" spans="1:65" s="13" customFormat="1" ht="11.25">
      <c r="B432" s="201"/>
      <c r="C432" s="202"/>
      <c r="D432" s="203" t="s">
        <v>129</v>
      </c>
      <c r="E432" s="204" t="s">
        <v>1</v>
      </c>
      <c r="F432" s="205" t="s">
        <v>248</v>
      </c>
      <c r="G432" s="202"/>
      <c r="H432" s="204" t="s">
        <v>1</v>
      </c>
      <c r="I432" s="206"/>
      <c r="J432" s="202"/>
      <c r="K432" s="202"/>
      <c r="L432" s="207"/>
      <c r="M432" s="208"/>
      <c r="N432" s="209"/>
      <c r="O432" s="209"/>
      <c r="P432" s="209"/>
      <c r="Q432" s="209"/>
      <c r="R432" s="209"/>
      <c r="S432" s="209"/>
      <c r="T432" s="210"/>
      <c r="AT432" s="211" t="s">
        <v>129</v>
      </c>
      <c r="AU432" s="211" t="s">
        <v>127</v>
      </c>
      <c r="AV432" s="13" t="s">
        <v>80</v>
      </c>
      <c r="AW432" s="13" t="s">
        <v>30</v>
      </c>
      <c r="AX432" s="13" t="s">
        <v>72</v>
      </c>
      <c r="AY432" s="211" t="s">
        <v>119</v>
      </c>
    </row>
    <row r="433" spans="1:65" s="14" customFormat="1" ht="11.25">
      <c r="B433" s="212"/>
      <c r="C433" s="213"/>
      <c r="D433" s="203" t="s">
        <v>129</v>
      </c>
      <c r="E433" s="214" t="s">
        <v>1</v>
      </c>
      <c r="F433" s="215" t="s">
        <v>518</v>
      </c>
      <c r="G433" s="213"/>
      <c r="H433" s="216">
        <v>2.6739999999999999</v>
      </c>
      <c r="I433" s="217"/>
      <c r="J433" s="213"/>
      <c r="K433" s="213"/>
      <c r="L433" s="218"/>
      <c r="M433" s="219"/>
      <c r="N433" s="220"/>
      <c r="O433" s="220"/>
      <c r="P433" s="220"/>
      <c r="Q433" s="220"/>
      <c r="R433" s="220"/>
      <c r="S433" s="220"/>
      <c r="T433" s="221"/>
      <c r="AT433" s="222" t="s">
        <v>129</v>
      </c>
      <c r="AU433" s="222" t="s">
        <v>127</v>
      </c>
      <c r="AV433" s="14" t="s">
        <v>127</v>
      </c>
      <c r="AW433" s="14" t="s">
        <v>30</v>
      </c>
      <c r="AX433" s="14" t="s">
        <v>80</v>
      </c>
      <c r="AY433" s="222" t="s">
        <v>119</v>
      </c>
    </row>
    <row r="434" spans="1:65" s="2" customFormat="1" ht="24.2" customHeight="1">
      <c r="A434" s="34"/>
      <c r="B434" s="35"/>
      <c r="C434" s="187" t="s">
        <v>519</v>
      </c>
      <c r="D434" s="187" t="s">
        <v>122</v>
      </c>
      <c r="E434" s="188" t="s">
        <v>520</v>
      </c>
      <c r="F434" s="189" t="s">
        <v>521</v>
      </c>
      <c r="G434" s="190" t="s">
        <v>125</v>
      </c>
      <c r="H434" s="191">
        <v>5.0620000000000003</v>
      </c>
      <c r="I434" s="192"/>
      <c r="J434" s="193">
        <f>ROUND(I434*H434,2)</f>
        <v>0</v>
      </c>
      <c r="K434" s="194"/>
      <c r="L434" s="39"/>
      <c r="M434" s="195" t="s">
        <v>1</v>
      </c>
      <c r="N434" s="196" t="s">
        <v>38</v>
      </c>
      <c r="O434" s="71"/>
      <c r="P434" s="197">
        <f>O434*H434</f>
        <v>0</v>
      </c>
      <c r="Q434" s="197">
        <v>4.4999999999999997E-3</v>
      </c>
      <c r="R434" s="197">
        <f>Q434*H434</f>
        <v>2.2779000000000001E-2</v>
      </c>
      <c r="S434" s="197">
        <v>0</v>
      </c>
      <c r="T434" s="19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9" t="s">
        <v>320</v>
      </c>
      <c r="AT434" s="199" t="s">
        <v>122</v>
      </c>
      <c r="AU434" s="199" t="s">
        <v>127</v>
      </c>
      <c r="AY434" s="17" t="s">
        <v>119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7" t="s">
        <v>127</v>
      </c>
      <c r="BK434" s="200">
        <f>ROUND(I434*H434,2)</f>
        <v>0</v>
      </c>
      <c r="BL434" s="17" t="s">
        <v>320</v>
      </c>
      <c r="BM434" s="199" t="s">
        <v>522</v>
      </c>
    </row>
    <row r="435" spans="1:65" s="13" customFormat="1" ht="11.25">
      <c r="B435" s="201"/>
      <c r="C435" s="202"/>
      <c r="D435" s="203" t="s">
        <v>129</v>
      </c>
      <c r="E435" s="204" t="s">
        <v>1</v>
      </c>
      <c r="F435" s="205" t="s">
        <v>248</v>
      </c>
      <c r="G435" s="202"/>
      <c r="H435" s="204" t="s">
        <v>1</v>
      </c>
      <c r="I435" s="206"/>
      <c r="J435" s="202"/>
      <c r="K435" s="202"/>
      <c r="L435" s="207"/>
      <c r="M435" s="208"/>
      <c r="N435" s="209"/>
      <c r="O435" s="209"/>
      <c r="P435" s="209"/>
      <c r="Q435" s="209"/>
      <c r="R435" s="209"/>
      <c r="S435" s="209"/>
      <c r="T435" s="210"/>
      <c r="AT435" s="211" t="s">
        <v>129</v>
      </c>
      <c r="AU435" s="211" t="s">
        <v>127</v>
      </c>
      <c r="AV435" s="13" t="s">
        <v>80</v>
      </c>
      <c r="AW435" s="13" t="s">
        <v>30</v>
      </c>
      <c r="AX435" s="13" t="s">
        <v>72</v>
      </c>
      <c r="AY435" s="211" t="s">
        <v>119</v>
      </c>
    </row>
    <row r="436" spans="1:65" s="13" customFormat="1" ht="11.25">
      <c r="B436" s="201"/>
      <c r="C436" s="202"/>
      <c r="D436" s="203" t="s">
        <v>129</v>
      </c>
      <c r="E436" s="204" t="s">
        <v>1</v>
      </c>
      <c r="F436" s="205" t="s">
        <v>523</v>
      </c>
      <c r="G436" s="202"/>
      <c r="H436" s="204" t="s">
        <v>1</v>
      </c>
      <c r="I436" s="206"/>
      <c r="J436" s="202"/>
      <c r="K436" s="202"/>
      <c r="L436" s="207"/>
      <c r="M436" s="208"/>
      <c r="N436" s="209"/>
      <c r="O436" s="209"/>
      <c r="P436" s="209"/>
      <c r="Q436" s="209"/>
      <c r="R436" s="209"/>
      <c r="S436" s="209"/>
      <c r="T436" s="210"/>
      <c r="AT436" s="211" t="s">
        <v>129</v>
      </c>
      <c r="AU436" s="211" t="s">
        <v>127</v>
      </c>
      <c r="AV436" s="13" t="s">
        <v>80</v>
      </c>
      <c r="AW436" s="13" t="s">
        <v>30</v>
      </c>
      <c r="AX436" s="13" t="s">
        <v>72</v>
      </c>
      <c r="AY436" s="211" t="s">
        <v>119</v>
      </c>
    </row>
    <row r="437" spans="1:65" s="14" customFormat="1" ht="11.25">
      <c r="B437" s="212"/>
      <c r="C437" s="213"/>
      <c r="D437" s="203" t="s">
        <v>129</v>
      </c>
      <c r="E437" s="214" t="s">
        <v>1</v>
      </c>
      <c r="F437" s="215" t="s">
        <v>524</v>
      </c>
      <c r="G437" s="213"/>
      <c r="H437" s="216">
        <v>0.66199999999999992</v>
      </c>
      <c r="I437" s="217"/>
      <c r="J437" s="213"/>
      <c r="K437" s="213"/>
      <c r="L437" s="218"/>
      <c r="M437" s="219"/>
      <c r="N437" s="220"/>
      <c r="O437" s="220"/>
      <c r="P437" s="220"/>
      <c r="Q437" s="220"/>
      <c r="R437" s="220"/>
      <c r="S437" s="220"/>
      <c r="T437" s="221"/>
      <c r="AT437" s="222" t="s">
        <v>129</v>
      </c>
      <c r="AU437" s="222" t="s">
        <v>127</v>
      </c>
      <c r="AV437" s="14" t="s">
        <v>127</v>
      </c>
      <c r="AW437" s="14" t="s">
        <v>30</v>
      </c>
      <c r="AX437" s="14" t="s">
        <v>72</v>
      </c>
      <c r="AY437" s="222" t="s">
        <v>119</v>
      </c>
    </row>
    <row r="438" spans="1:65" s="13" customFormat="1" ht="11.25">
      <c r="B438" s="201"/>
      <c r="C438" s="202"/>
      <c r="D438" s="203" t="s">
        <v>129</v>
      </c>
      <c r="E438" s="204" t="s">
        <v>1</v>
      </c>
      <c r="F438" s="205" t="s">
        <v>525</v>
      </c>
      <c r="G438" s="202"/>
      <c r="H438" s="204" t="s">
        <v>1</v>
      </c>
      <c r="I438" s="206"/>
      <c r="J438" s="202"/>
      <c r="K438" s="202"/>
      <c r="L438" s="207"/>
      <c r="M438" s="208"/>
      <c r="N438" s="209"/>
      <c r="O438" s="209"/>
      <c r="P438" s="209"/>
      <c r="Q438" s="209"/>
      <c r="R438" s="209"/>
      <c r="S438" s="209"/>
      <c r="T438" s="210"/>
      <c r="AT438" s="211" t="s">
        <v>129</v>
      </c>
      <c r="AU438" s="211" t="s">
        <v>127</v>
      </c>
      <c r="AV438" s="13" t="s">
        <v>80</v>
      </c>
      <c r="AW438" s="13" t="s">
        <v>30</v>
      </c>
      <c r="AX438" s="13" t="s">
        <v>72</v>
      </c>
      <c r="AY438" s="211" t="s">
        <v>119</v>
      </c>
    </row>
    <row r="439" spans="1:65" s="14" customFormat="1" ht="11.25">
      <c r="B439" s="212"/>
      <c r="C439" s="213"/>
      <c r="D439" s="203" t="s">
        <v>129</v>
      </c>
      <c r="E439" s="214" t="s">
        <v>1</v>
      </c>
      <c r="F439" s="215" t="s">
        <v>526</v>
      </c>
      <c r="G439" s="213"/>
      <c r="H439" s="216">
        <v>4.4000000000000004</v>
      </c>
      <c r="I439" s="217"/>
      <c r="J439" s="213"/>
      <c r="K439" s="213"/>
      <c r="L439" s="218"/>
      <c r="M439" s="219"/>
      <c r="N439" s="220"/>
      <c r="O439" s="220"/>
      <c r="P439" s="220"/>
      <c r="Q439" s="220"/>
      <c r="R439" s="220"/>
      <c r="S439" s="220"/>
      <c r="T439" s="221"/>
      <c r="AT439" s="222" t="s">
        <v>129</v>
      </c>
      <c r="AU439" s="222" t="s">
        <v>127</v>
      </c>
      <c r="AV439" s="14" t="s">
        <v>127</v>
      </c>
      <c r="AW439" s="14" t="s">
        <v>30</v>
      </c>
      <c r="AX439" s="14" t="s">
        <v>72</v>
      </c>
      <c r="AY439" s="222" t="s">
        <v>119</v>
      </c>
    </row>
    <row r="440" spans="1:65" s="15" customFormat="1" ht="11.25">
      <c r="B440" s="223"/>
      <c r="C440" s="224"/>
      <c r="D440" s="203" t="s">
        <v>129</v>
      </c>
      <c r="E440" s="225" t="s">
        <v>1</v>
      </c>
      <c r="F440" s="226" t="s">
        <v>138</v>
      </c>
      <c r="G440" s="224"/>
      <c r="H440" s="227">
        <v>5.0620000000000003</v>
      </c>
      <c r="I440" s="228"/>
      <c r="J440" s="224"/>
      <c r="K440" s="224"/>
      <c r="L440" s="229"/>
      <c r="M440" s="230"/>
      <c r="N440" s="231"/>
      <c r="O440" s="231"/>
      <c r="P440" s="231"/>
      <c r="Q440" s="231"/>
      <c r="R440" s="231"/>
      <c r="S440" s="231"/>
      <c r="T440" s="232"/>
      <c r="AT440" s="233" t="s">
        <v>129</v>
      </c>
      <c r="AU440" s="233" t="s">
        <v>127</v>
      </c>
      <c r="AV440" s="15" t="s">
        <v>126</v>
      </c>
      <c r="AW440" s="15" t="s">
        <v>30</v>
      </c>
      <c r="AX440" s="15" t="s">
        <v>80</v>
      </c>
      <c r="AY440" s="233" t="s">
        <v>119</v>
      </c>
    </row>
    <row r="441" spans="1:65" s="2" customFormat="1" ht="37.9" customHeight="1">
      <c r="A441" s="34"/>
      <c r="B441" s="35"/>
      <c r="C441" s="187" t="s">
        <v>527</v>
      </c>
      <c r="D441" s="187" t="s">
        <v>122</v>
      </c>
      <c r="E441" s="188" t="s">
        <v>528</v>
      </c>
      <c r="F441" s="189" t="s">
        <v>529</v>
      </c>
      <c r="G441" s="190" t="s">
        <v>195</v>
      </c>
      <c r="H441" s="191">
        <v>3.5000000000000003E-2</v>
      </c>
      <c r="I441" s="192"/>
      <c r="J441" s="193">
        <f>ROUND(I441*H441,2)</f>
        <v>0</v>
      </c>
      <c r="K441" s="194"/>
      <c r="L441" s="39"/>
      <c r="M441" s="195" t="s">
        <v>1</v>
      </c>
      <c r="N441" s="196" t="s">
        <v>38</v>
      </c>
      <c r="O441" s="71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9" t="s">
        <v>320</v>
      </c>
      <c r="AT441" s="199" t="s">
        <v>122</v>
      </c>
      <c r="AU441" s="199" t="s">
        <v>127</v>
      </c>
      <c r="AY441" s="17" t="s">
        <v>119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7" t="s">
        <v>127</v>
      </c>
      <c r="BK441" s="200">
        <f>ROUND(I441*H441,2)</f>
        <v>0</v>
      </c>
      <c r="BL441" s="17" t="s">
        <v>320</v>
      </c>
      <c r="BM441" s="199" t="s">
        <v>530</v>
      </c>
    </row>
    <row r="442" spans="1:65" s="2" customFormat="1" ht="24.2" customHeight="1">
      <c r="A442" s="34"/>
      <c r="B442" s="35"/>
      <c r="C442" s="187" t="s">
        <v>531</v>
      </c>
      <c r="D442" s="187" t="s">
        <v>122</v>
      </c>
      <c r="E442" s="188" t="s">
        <v>532</v>
      </c>
      <c r="F442" s="189" t="s">
        <v>533</v>
      </c>
      <c r="G442" s="190" t="s">
        <v>195</v>
      </c>
      <c r="H442" s="191">
        <v>3.5000000000000003E-2</v>
      </c>
      <c r="I442" s="192"/>
      <c r="J442" s="193">
        <f>ROUND(I442*H442,2)</f>
        <v>0</v>
      </c>
      <c r="K442" s="194"/>
      <c r="L442" s="39"/>
      <c r="M442" s="195" t="s">
        <v>1</v>
      </c>
      <c r="N442" s="196" t="s">
        <v>38</v>
      </c>
      <c r="O442" s="71"/>
      <c r="P442" s="197">
        <f>O442*H442</f>
        <v>0</v>
      </c>
      <c r="Q442" s="197">
        <v>0</v>
      </c>
      <c r="R442" s="197">
        <f>Q442*H442</f>
        <v>0</v>
      </c>
      <c r="S442" s="197">
        <v>0</v>
      </c>
      <c r="T442" s="19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9" t="s">
        <v>320</v>
      </c>
      <c r="AT442" s="199" t="s">
        <v>122</v>
      </c>
      <c r="AU442" s="199" t="s">
        <v>127</v>
      </c>
      <c r="AY442" s="17" t="s">
        <v>119</v>
      </c>
      <c r="BE442" s="200">
        <f>IF(N442="základní",J442,0)</f>
        <v>0</v>
      </c>
      <c r="BF442" s="200">
        <f>IF(N442="snížená",J442,0)</f>
        <v>0</v>
      </c>
      <c r="BG442" s="200">
        <f>IF(N442="zákl. přenesená",J442,0)</f>
        <v>0</v>
      </c>
      <c r="BH442" s="200">
        <f>IF(N442="sníž. přenesená",J442,0)</f>
        <v>0</v>
      </c>
      <c r="BI442" s="200">
        <f>IF(N442="nulová",J442,0)</f>
        <v>0</v>
      </c>
      <c r="BJ442" s="17" t="s">
        <v>127</v>
      </c>
      <c r="BK442" s="200">
        <f>ROUND(I442*H442,2)</f>
        <v>0</v>
      </c>
      <c r="BL442" s="17" t="s">
        <v>320</v>
      </c>
      <c r="BM442" s="199" t="s">
        <v>534</v>
      </c>
    </row>
    <row r="443" spans="1:65" s="12" customFormat="1" ht="22.9" customHeight="1">
      <c r="B443" s="171"/>
      <c r="C443" s="172"/>
      <c r="D443" s="173" t="s">
        <v>71</v>
      </c>
      <c r="E443" s="185" t="s">
        <v>535</v>
      </c>
      <c r="F443" s="185" t="s">
        <v>536</v>
      </c>
      <c r="G443" s="172"/>
      <c r="H443" s="172"/>
      <c r="I443" s="175"/>
      <c r="J443" s="186">
        <f>BK443</f>
        <v>0</v>
      </c>
      <c r="K443" s="172"/>
      <c r="L443" s="177"/>
      <c r="M443" s="178"/>
      <c r="N443" s="179"/>
      <c r="O443" s="179"/>
      <c r="P443" s="180">
        <f>SUM(P444:P506)</f>
        <v>0</v>
      </c>
      <c r="Q443" s="179"/>
      <c r="R443" s="180">
        <f>SUM(R444:R506)</f>
        <v>1.6224300000000001E-2</v>
      </c>
      <c r="S443" s="179"/>
      <c r="T443" s="181">
        <f>SUM(T444:T506)</f>
        <v>1.4499999999999999E-2</v>
      </c>
      <c r="AR443" s="182" t="s">
        <v>127</v>
      </c>
      <c r="AT443" s="183" t="s">
        <v>71</v>
      </c>
      <c r="AU443" s="183" t="s">
        <v>80</v>
      </c>
      <c r="AY443" s="182" t="s">
        <v>119</v>
      </c>
      <c r="BK443" s="184">
        <f>SUM(BK444:BK506)</f>
        <v>0</v>
      </c>
    </row>
    <row r="444" spans="1:65" s="2" customFormat="1" ht="16.5" customHeight="1">
      <c r="A444" s="34"/>
      <c r="B444" s="35"/>
      <c r="C444" s="187" t="s">
        <v>537</v>
      </c>
      <c r="D444" s="187" t="s">
        <v>122</v>
      </c>
      <c r="E444" s="188" t="s">
        <v>538</v>
      </c>
      <c r="F444" s="189" t="s">
        <v>539</v>
      </c>
      <c r="G444" s="190" t="s">
        <v>190</v>
      </c>
      <c r="H444" s="191">
        <v>1</v>
      </c>
      <c r="I444" s="192"/>
      <c r="J444" s="193">
        <f>ROUND(I444*H444,2)</f>
        <v>0</v>
      </c>
      <c r="K444" s="194"/>
      <c r="L444" s="39"/>
      <c r="M444" s="195" t="s">
        <v>1</v>
      </c>
      <c r="N444" s="196" t="s">
        <v>38</v>
      </c>
      <c r="O444" s="71"/>
      <c r="P444" s="197">
        <f>O444*H444</f>
        <v>0</v>
      </c>
      <c r="Q444" s="197">
        <v>1.2E-4</v>
      </c>
      <c r="R444" s="197">
        <f>Q444*H444</f>
        <v>1.2E-4</v>
      </c>
      <c r="S444" s="197">
        <v>4.0000000000000003E-5</v>
      </c>
      <c r="T444" s="198">
        <f>S444*H444</f>
        <v>4.0000000000000003E-5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9" t="s">
        <v>320</v>
      </c>
      <c r="AT444" s="199" t="s">
        <v>122</v>
      </c>
      <c r="AU444" s="199" t="s">
        <v>127</v>
      </c>
      <c r="AY444" s="17" t="s">
        <v>119</v>
      </c>
      <c r="BE444" s="200">
        <f>IF(N444="základní",J444,0)</f>
        <v>0</v>
      </c>
      <c r="BF444" s="200">
        <f>IF(N444="snížená",J444,0)</f>
        <v>0</v>
      </c>
      <c r="BG444" s="200">
        <f>IF(N444="zákl. přenesená",J444,0)</f>
        <v>0</v>
      </c>
      <c r="BH444" s="200">
        <f>IF(N444="sníž. přenesená",J444,0)</f>
        <v>0</v>
      </c>
      <c r="BI444" s="200">
        <f>IF(N444="nulová",J444,0)</f>
        <v>0</v>
      </c>
      <c r="BJ444" s="17" t="s">
        <v>127</v>
      </c>
      <c r="BK444" s="200">
        <f>ROUND(I444*H444,2)</f>
        <v>0</v>
      </c>
      <c r="BL444" s="17" t="s">
        <v>320</v>
      </c>
      <c r="BM444" s="199" t="s">
        <v>540</v>
      </c>
    </row>
    <row r="445" spans="1:65" s="13" customFormat="1" ht="11.25">
      <c r="B445" s="201"/>
      <c r="C445" s="202"/>
      <c r="D445" s="203" t="s">
        <v>129</v>
      </c>
      <c r="E445" s="204" t="s">
        <v>1</v>
      </c>
      <c r="F445" s="205" t="s">
        <v>541</v>
      </c>
      <c r="G445" s="202"/>
      <c r="H445" s="204" t="s">
        <v>1</v>
      </c>
      <c r="I445" s="206"/>
      <c r="J445" s="202"/>
      <c r="K445" s="202"/>
      <c r="L445" s="207"/>
      <c r="M445" s="208"/>
      <c r="N445" s="209"/>
      <c r="O445" s="209"/>
      <c r="P445" s="209"/>
      <c r="Q445" s="209"/>
      <c r="R445" s="209"/>
      <c r="S445" s="209"/>
      <c r="T445" s="210"/>
      <c r="AT445" s="211" t="s">
        <v>129</v>
      </c>
      <c r="AU445" s="211" t="s">
        <v>127</v>
      </c>
      <c r="AV445" s="13" t="s">
        <v>80</v>
      </c>
      <c r="AW445" s="13" t="s">
        <v>30</v>
      </c>
      <c r="AX445" s="13" t="s">
        <v>72</v>
      </c>
      <c r="AY445" s="211" t="s">
        <v>119</v>
      </c>
    </row>
    <row r="446" spans="1:65" s="14" customFormat="1" ht="11.25">
      <c r="B446" s="212"/>
      <c r="C446" s="213"/>
      <c r="D446" s="203" t="s">
        <v>129</v>
      </c>
      <c r="E446" s="214" t="s">
        <v>1</v>
      </c>
      <c r="F446" s="215" t="s">
        <v>80</v>
      </c>
      <c r="G446" s="213"/>
      <c r="H446" s="216">
        <v>1</v>
      </c>
      <c r="I446" s="217"/>
      <c r="J446" s="213"/>
      <c r="K446" s="213"/>
      <c r="L446" s="218"/>
      <c r="M446" s="219"/>
      <c r="N446" s="220"/>
      <c r="O446" s="220"/>
      <c r="P446" s="220"/>
      <c r="Q446" s="220"/>
      <c r="R446" s="220"/>
      <c r="S446" s="220"/>
      <c r="T446" s="221"/>
      <c r="AT446" s="222" t="s">
        <v>129</v>
      </c>
      <c r="AU446" s="222" t="s">
        <v>127</v>
      </c>
      <c r="AV446" s="14" t="s">
        <v>127</v>
      </c>
      <c r="AW446" s="14" t="s">
        <v>30</v>
      </c>
      <c r="AX446" s="14" t="s">
        <v>80</v>
      </c>
      <c r="AY446" s="222" t="s">
        <v>119</v>
      </c>
    </row>
    <row r="447" spans="1:65" s="2" customFormat="1" ht="16.5" customHeight="1">
      <c r="A447" s="34"/>
      <c r="B447" s="35"/>
      <c r="C447" s="187" t="s">
        <v>542</v>
      </c>
      <c r="D447" s="187" t="s">
        <v>122</v>
      </c>
      <c r="E447" s="188" t="s">
        <v>543</v>
      </c>
      <c r="F447" s="189" t="s">
        <v>544</v>
      </c>
      <c r="G447" s="190" t="s">
        <v>190</v>
      </c>
      <c r="H447" s="191">
        <v>5</v>
      </c>
      <c r="I447" s="192"/>
      <c r="J447" s="193">
        <f>ROUND(I447*H447,2)</f>
        <v>0</v>
      </c>
      <c r="K447" s="194"/>
      <c r="L447" s="39"/>
      <c r="M447" s="195" t="s">
        <v>1</v>
      </c>
      <c r="N447" s="196" t="s">
        <v>38</v>
      </c>
      <c r="O447" s="71"/>
      <c r="P447" s="197">
        <f>O447*H447</f>
        <v>0</v>
      </c>
      <c r="Q447" s="197">
        <v>0</v>
      </c>
      <c r="R447" s="197">
        <f>Q447*H447</f>
        <v>0</v>
      </c>
      <c r="S447" s="197">
        <v>0</v>
      </c>
      <c r="T447" s="19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9" t="s">
        <v>320</v>
      </c>
      <c r="AT447" s="199" t="s">
        <v>122</v>
      </c>
      <c r="AU447" s="199" t="s">
        <v>127</v>
      </c>
      <c r="AY447" s="17" t="s">
        <v>119</v>
      </c>
      <c r="BE447" s="200">
        <f>IF(N447="základní",J447,0)</f>
        <v>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17" t="s">
        <v>127</v>
      </c>
      <c r="BK447" s="200">
        <f>ROUND(I447*H447,2)</f>
        <v>0</v>
      </c>
      <c r="BL447" s="17" t="s">
        <v>320</v>
      </c>
      <c r="BM447" s="199" t="s">
        <v>545</v>
      </c>
    </row>
    <row r="448" spans="1:65" s="13" customFormat="1" ht="11.25">
      <c r="B448" s="201"/>
      <c r="C448" s="202"/>
      <c r="D448" s="203" t="s">
        <v>129</v>
      </c>
      <c r="E448" s="204" t="s">
        <v>1</v>
      </c>
      <c r="F448" s="205" t="s">
        <v>546</v>
      </c>
      <c r="G448" s="202"/>
      <c r="H448" s="204" t="s">
        <v>1</v>
      </c>
      <c r="I448" s="206"/>
      <c r="J448" s="202"/>
      <c r="K448" s="202"/>
      <c r="L448" s="207"/>
      <c r="M448" s="208"/>
      <c r="N448" s="209"/>
      <c r="O448" s="209"/>
      <c r="P448" s="209"/>
      <c r="Q448" s="209"/>
      <c r="R448" s="209"/>
      <c r="S448" s="209"/>
      <c r="T448" s="210"/>
      <c r="AT448" s="211" t="s">
        <v>129</v>
      </c>
      <c r="AU448" s="211" t="s">
        <v>127</v>
      </c>
      <c r="AV448" s="13" t="s">
        <v>80</v>
      </c>
      <c r="AW448" s="13" t="s">
        <v>30</v>
      </c>
      <c r="AX448" s="13" t="s">
        <v>72</v>
      </c>
      <c r="AY448" s="211" t="s">
        <v>119</v>
      </c>
    </row>
    <row r="449" spans="1:65" s="14" customFormat="1" ht="11.25">
      <c r="B449" s="212"/>
      <c r="C449" s="213"/>
      <c r="D449" s="203" t="s">
        <v>129</v>
      </c>
      <c r="E449" s="214" t="s">
        <v>1</v>
      </c>
      <c r="F449" s="215" t="s">
        <v>547</v>
      </c>
      <c r="G449" s="213"/>
      <c r="H449" s="216">
        <v>3</v>
      </c>
      <c r="I449" s="217"/>
      <c r="J449" s="213"/>
      <c r="K449" s="213"/>
      <c r="L449" s="218"/>
      <c r="M449" s="219"/>
      <c r="N449" s="220"/>
      <c r="O449" s="220"/>
      <c r="P449" s="220"/>
      <c r="Q449" s="220"/>
      <c r="R449" s="220"/>
      <c r="S449" s="220"/>
      <c r="T449" s="221"/>
      <c r="AT449" s="222" t="s">
        <v>129</v>
      </c>
      <c r="AU449" s="222" t="s">
        <v>127</v>
      </c>
      <c r="AV449" s="14" t="s">
        <v>127</v>
      </c>
      <c r="AW449" s="14" t="s">
        <v>30</v>
      </c>
      <c r="AX449" s="14" t="s">
        <v>72</v>
      </c>
      <c r="AY449" s="222" t="s">
        <v>119</v>
      </c>
    </row>
    <row r="450" spans="1:65" s="13" customFormat="1" ht="11.25">
      <c r="B450" s="201"/>
      <c r="C450" s="202"/>
      <c r="D450" s="203" t="s">
        <v>129</v>
      </c>
      <c r="E450" s="204" t="s">
        <v>1</v>
      </c>
      <c r="F450" s="205" t="s">
        <v>248</v>
      </c>
      <c r="G450" s="202"/>
      <c r="H450" s="204" t="s">
        <v>1</v>
      </c>
      <c r="I450" s="206"/>
      <c r="J450" s="202"/>
      <c r="K450" s="202"/>
      <c r="L450" s="207"/>
      <c r="M450" s="208"/>
      <c r="N450" s="209"/>
      <c r="O450" s="209"/>
      <c r="P450" s="209"/>
      <c r="Q450" s="209"/>
      <c r="R450" s="209"/>
      <c r="S450" s="209"/>
      <c r="T450" s="210"/>
      <c r="AT450" s="211" t="s">
        <v>129</v>
      </c>
      <c r="AU450" s="211" t="s">
        <v>127</v>
      </c>
      <c r="AV450" s="13" t="s">
        <v>80</v>
      </c>
      <c r="AW450" s="13" t="s">
        <v>30</v>
      </c>
      <c r="AX450" s="13" t="s">
        <v>72</v>
      </c>
      <c r="AY450" s="211" t="s">
        <v>119</v>
      </c>
    </row>
    <row r="451" spans="1:65" s="14" customFormat="1" ht="11.25">
      <c r="B451" s="212"/>
      <c r="C451" s="213"/>
      <c r="D451" s="203" t="s">
        <v>129</v>
      </c>
      <c r="E451" s="214" t="s">
        <v>1</v>
      </c>
      <c r="F451" s="215" t="s">
        <v>127</v>
      </c>
      <c r="G451" s="213"/>
      <c r="H451" s="216">
        <v>2</v>
      </c>
      <c r="I451" s="217"/>
      <c r="J451" s="213"/>
      <c r="K451" s="213"/>
      <c r="L451" s="218"/>
      <c r="M451" s="219"/>
      <c r="N451" s="220"/>
      <c r="O451" s="220"/>
      <c r="P451" s="220"/>
      <c r="Q451" s="220"/>
      <c r="R451" s="220"/>
      <c r="S451" s="220"/>
      <c r="T451" s="221"/>
      <c r="AT451" s="222" t="s">
        <v>129</v>
      </c>
      <c r="AU451" s="222" t="s">
        <v>127</v>
      </c>
      <c r="AV451" s="14" t="s">
        <v>127</v>
      </c>
      <c r="AW451" s="14" t="s">
        <v>30</v>
      </c>
      <c r="AX451" s="14" t="s">
        <v>72</v>
      </c>
      <c r="AY451" s="222" t="s">
        <v>119</v>
      </c>
    </row>
    <row r="452" spans="1:65" s="15" customFormat="1" ht="11.25">
      <c r="B452" s="223"/>
      <c r="C452" s="224"/>
      <c r="D452" s="203" t="s">
        <v>129</v>
      </c>
      <c r="E452" s="225" t="s">
        <v>1</v>
      </c>
      <c r="F452" s="226" t="s">
        <v>138</v>
      </c>
      <c r="G452" s="224"/>
      <c r="H452" s="227">
        <v>5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AT452" s="233" t="s">
        <v>129</v>
      </c>
      <c r="AU452" s="233" t="s">
        <v>127</v>
      </c>
      <c r="AV452" s="15" t="s">
        <v>126</v>
      </c>
      <c r="AW452" s="15" t="s">
        <v>30</v>
      </c>
      <c r="AX452" s="15" t="s">
        <v>80</v>
      </c>
      <c r="AY452" s="233" t="s">
        <v>119</v>
      </c>
    </row>
    <row r="453" spans="1:65" s="2" customFormat="1" ht="16.5" customHeight="1">
      <c r="A453" s="34"/>
      <c r="B453" s="35"/>
      <c r="C453" s="187" t="s">
        <v>548</v>
      </c>
      <c r="D453" s="187" t="s">
        <v>122</v>
      </c>
      <c r="E453" s="188" t="s">
        <v>549</v>
      </c>
      <c r="F453" s="189" t="s">
        <v>550</v>
      </c>
      <c r="G453" s="190" t="s">
        <v>190</v>
      </c>
      <c r="H453" s="191">
        <v>1</v>
      </c>
      <c r="I453" s="192"/>
      <c r="J453" s="193">
        <f>ROUND(I453*H453,2)</f>
        <v>0</v>
      </c>
      <c r="K453" s="194"/>
      <c r="L453" s="39"/>
      <c r="M453" s="195" t="s">
        <v>1</v>
      </c>
      <c r="N453" s="196" t="s">
        <v>38</v>
      </c>
      <c r="O453" s="71"/>
      <c r="P453" s="197">
        <f>O453*H453</f>
        <v>0</v>
      </c>
      <c r="Q453" s="197">
        <v>0</v>
      </c>
      <c r="R453" s="197">
        <f>Q453*H453</f>
        <v>0</v>
      </c>
      <c r="S453" s="197">
        <v>0</v>
      </c>
      <c r="T453" s="19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9" t="s">
        <v>320</v>
      </c>
      <c r="AT453" s="199" t="s">
        <v>122</v>
      </c>
      <c r="AU453" s="199" t="s">
        <v>127</v>
      </c>
      <c r="AY453" s="17" t="s">
        <v>119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7" t="s">
        <v>127</v>
      </c>
      <c r="BK453" s="200">
        <f>ROUND(I453*H453,2)</f>
        <v>0</v>
      </c>
      <c r="BL453" s="17" t="s">
        <v>320</v>
      </c>
      <c r="BM453" s="199" t="s">
        <v>551</v>
      </c>
    </row>
    <row r="454" spans="1:65" s="13" customFormat="1" ht="11.25">
      <c r="B454" s="201"/>
      <c r="C454" s="202"/>
      <c r="D454" s="203" t="s">
        <v>129</v>
      </c>
      <c r="E454" s="204" t="s">
        <v>1</v>
      </c>
      <c r="F454" s="205" t="s">
        <v>246</v>
      </c>
      <c r="G454" s="202"/>
      <c r="H454" s="204" t="s">
        <v>1</v>
      </c>
      <c r="I454" s="206"/>
      <c r="J454" s="202"/>
      <c r="K454" s="202"/>
      <c r="L454" s="207"/>
      <c r="M454" s="208"/>
      <c r="N454" s="209"/>
      <c r="O454" s="209"/>
      <c r="P454" s="209"/>
      <c r="Q454" s="209"/>
      <c r="R454" s="209"/>
      <c r="S454" s="209"/>
      <c r="T454" s="210"/>
      <c r="AT454" s="211" t="s">
        <v>129</v>
      </c>
      <c r="AU454" s="211" t="s">
        <v>127</v>
      </c>
      <c r="AV454" s="13" t="s">
        <v>80</v>
      </c>
      <c r="AW454" s="13" t="s">
        <v>30</v>
      </c>
      <c r="AX454" s="13" t="s">
        <v>72</v>
      </c>
      <c r="AY454" s="211" t="s">
        <v>119</v>
      </c>
    </row>
    <row r="455" spans="1:65" s="14" customFormat="1" ht="11.25">
      <c r="B455" s="212"/>
      <c r="C455" s="213"/>
      <c r="D455" s="203" t="s">
        <v>129</v>
      </c>
      <c r="E455" s="214" t="s">
        <v>1</v>
      </c>
      <c r="F455" s="215" t="s">
        <v>80</v>
      </c>
      <c r="G455" s="213"/>
      <c r="H455" s="216">
        <v>1</v>
      </c>
      <c r="I455" s="217"/>
      <c r="J455" s="213"/>
      <c r="K455" s="213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129</v>
      </c>
      <c r="AU455" s="222" t="s">
        <v>127</v>
      </c>
      <c r="AV455" s="14" t="s">
        <v>127</v>
      </c>
      <c r="AW455" s="14" t="s">
        <v>30</v>
      </c>
      <c r="AX455" s="14" t="s">
        <v>80</v>
      </c>
      <c r="AY455" s="222" t="s">
        <v>119</v>
      </c>
    </row>
    <row r="456" spans="1:65" s="2" customFormat="1" ht="16.5" customHeight="1">
      <c r="A456" s="34"/>
      <c r="B456" s="35"/>
      <c r="C456" s="187" t="s">
        <v>552</v>
      </c>
      <c r="D456" s="187" t="s">
        <v>122</v>
      </c>
      <c r="E456" s="188" t="s">
        <v>553</v>
      </c>
      <c r="F456" s="189" t="s">
        <v>554</v>
      </c>
      <c r="G456" s="190" t="s">
        <v>390</v>
      </c>
      <c r="H456" s="191">
        <v>5</v>
      </c>
      <c r="I456" s="192"/>
      <c r="J456" s="193">
        <f>ROUND(I456*H456,2)</f>
        <v>0</v>
      </c>
      <c r="K456" s="194"/>
      <c r="L456" s="39"/>
      <c r="M456" s="195" t="s">
        <v>1</v>
      </c>
      <c r="N456" s="196" t="s">
        <v>38</v>
      </c>
      <c r="O456" s="71"/>
      <c r="P456" s="197">
        <f>O456*H456</f>
        <v>0</v>
      </c>
      <c r="Q456" s="197">
        <v>0</v>
      </c>
      <c r="R456" s="197">
        <f>Q456*H456</f>
        <v>0</v>
      </c>
      <c r="S456" s="197">
        <v>2.0999999999999999E-3</v>
      </c>
      <c r="T456" s="198">
        <f>S456*H456</f>
        <v>1.0499999999999999E-2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9" t="s">
        <v>320</v>
      </c>
      <c r="AT456" s="199" t="s">
        <v>122</v>
      </c>
      <c r="AU456" s="199" t="s">
        <v>127</v>
      </c>
      <c r="AY456" s="17" t="s">
        <v>119</v>
      </c>
      <c r="BE456" s="200">
        <f>IF(N456="základní",J456,0)</f>
        <v>0</v>
      </c>
      <c r="BF456" s="200">
        <f>IF(N456="snížená",J456,0)</f>
        <v>0</v>
      </c>
      <c r="BG456" s="200">
        <f>IF(N456="zákl. přenesená",J456,0)</f>
        <v>0</v>
      </c>
      <c r="BH456" s="200">
        <f>IF(N456="sníž. přenesená",J456,0)</f>
        <v>0</v>
      </c>
      <c r="BI456" s="200">
        <f>IF(N456="nulová",J456,0)</f>
        <v>0</v>
      </c>
      <c r="BJ456" s="17" t="s">
        <v>127</v>
      </c>
      <c r="BK456" s="200">
        <f>ROUND(I456*H456,2)</f>
        <v>0</v>
      </c>
      <c r="BL456" s="17" t="s">
        <v>320</v>
      </c>
      <c r="BM456" s="199" t="s">
        <v>555</v>
      </c>
    </row>
    <row r="457" spans="1:65" s="13" customFormat="1" ht="11.25">
      <c r="B457" s="201"/>
      <c r="C457" s="202"/>
      <c r="D457" s="203" t="s">
        <v>129</v>
      </c>
      <c r="E457" s="204" t="s">
        <v>1</v>
      </c>
      <c r="F457" s="205" t="s">
        <v>546</v>
      </c>
      <c r="G457" s="202"/>
      <c r="H457" s="204" t="s">
        <v>1</v>
      </c>
      <c r="I457" s="206"/>
      <c r="J457" s="202"/>
      <c r="K457" s="202"/>
      <c r="L457" s="207"/>
      <c r="M457" s="208"/>
      <c r="N457" s="209"/>
      <c r="O457" s="209"/>
      <c r="P457" s="209"/>
      <c r="Q457" s="209"/>
      <c r="R457" s="209"/>
      <c r="S457" s="209"/>
      <c r="T457" s="210"/>
      <c r="AT457" s="211" t="s">
        <v>129</v>
      </c>
      <c r="AU457" s="211" t="s">
        <v>127</v>
      </c>
      <c r="AV457" s="13" t="s">
        <v>80</v>
      </c>
      <c r="AW457" s="13" t="s">
        <v>30</v>
      </c>
      <c r="AX457" s="13" t="s">
        <v>72</v>
      </c>
      <c r="AY457" s="211" t="s">
        <v>119</v>
      </c>
    </row>
    <row r="458" spans="1:65" s="14" customFormat="1" ht="11.25">
      <c r="B458" s="212"/>
      <c r="C458" s="213"/>
      <c r="D458" s="203" t="s">
        <v>129</v>
      </c>
      <c r="E458" s="214" t="s">
        <v>1</v>
      </c>
      <c r="F458" s="215" t="s">
        <v>148</v>
      </c>
      <c r="G458" s="213"/>
      <c r="H458" s="216">
        <v>3</v>
      </c>
      <c r="I458" s="217"/>
      <c r="J458" s="213"/>
      <c r="K458" s="213"/>
      <c r="L458" s="218"/>
      <c r="M458" s="219"/>
      <c r="N458" s="220"/>
      <c r="O458" s="220"/>
      <c r="P458" s="220"/>
      <c r="Q458" s="220"/>
      <c r="R458" s="220"/>
      <c r="S458" s="220"/>
      <c r="T458" s="221"/>
      <c r="AT458" s="222" t="s">
        <v>129</v>
      </c>
      <c r="AU458" s="222" t="s">
        <v>127</v>
      </c>
      <c r="AV458" s="14" t="s">
        <v>127</v>
      </c>
      <c r="AW458" s="14" t="s">
        <v>30</v>
      </c>
      <c r="AX458" s="14" t="s">
        <v>72</v>
      </c>
      <c r="AY458" s="222" t="s">
        <v>119</v>
      </c>
    </row>
    <row r="459" spans="1:65" s="13" customFormat="1" ht="11.25">
      <c r="B459" s="201"/>
      <c r="C459" s="202"/>
      <c r="D459" s="203" t="s">
        <v>129</v>
      </c>
      <c r="E459" s="204" t="s">
        <v>1</v>
      </c>
      <c r="F459" s="205" t="s">
        <v>248</v>
      </c>
      <c r="G459" s="202"/>
      <c r="H459" s="204" t="s">
        <v>1</v>
      </c>
      <c r="I459" s="206"/>
      <c r="J459" s="202"/>
      <c r="K459" s="202"/>
      <c r="L459" s="207"/>
      <c r="M459" s="208"/>
      <c r="N459" s="209"/>
      <c r="O459" s="209"/>
      <c r="P459" s="209"/>
      <c r="Q459" s="209"/>
      <c r="R459" s="209"/>
      <c r="S459" s="209"/>
      <c r="T459" s="210"/>
      <c r="AT459" s="211" t="s">
        <v>129</v>
      </c>
      <c r="AU459" s="211" t="s">
        <v>127</v>
      </c>
      <c r="AV459" s="13" t="s">
        <v>80</v>
      </c>
      <c r="AW459" s="13" t="s">
        <v>30</v>
      </c>
      <c r="AX459" s="13" t="s">
        <v>72</v>
      </c>
      <c r="AY459" s="211" t="s">
        <v>119</v>
      </c>
    </row>
    <row r="460" spans="1:65" s="14" customFormat="1" ht="11.25">
      <c r="B460" s="212"/>
      <c r="C460" s="213"/>
      <c r="D460" s="203" t="s">
        <v>129</v>
      </c>
      <c r="E460" s="214" t="s">
        <v>1</v>
      </c>
      <c r="F460" s="215" t="s">
        <v>127</v>
      </c>
      <c r="G460" s="213"/>
      <c r="H460" s="216">
        <v>2</v>
      </c>
      <c r="I460" s="217"/>
      <c r="J460" s="213"/>
      <c r="K460" s="213"/>
      <c r="L460" s="218"/>
      <c r="M460" s="219"/>
      <c r="N460" s="220"/>
      <c r="O460" s="220"/>
      <c r="P460" s="220"/>
      <c r="Q460" s="220"/>
      <c r="R460" s="220"/>
      <c r="S460" s="220"/>
      <c r="T460" s="221"/>
      <c r="AT460" s="222" t="s">
        <v>129</v>
      </c>
      <c r="AU460" s="222" t="s">
        <v>127</v>
      </c>
      <c r="AV460" s="14" t="s">
        <v>127</v>
      </c>
      <c r="AW460" s="14" t="s">
        <v>30</v>
      </c>
      <c r="AX460" s="14" t="s">
        <v>72</v>
      </c>
      <c r="AY460" s="222" t="s">
        <v>119</v>
      </c>
    </row>
    <row r="461" spans="1:65" s="15" customFormat="1" ht="11.25">
      <c r="B461" s="223"/>
      <c r="C461" s="224"/>
      <c r="D461" s="203" t="s">
        <v>129</v>
      </c>
      <c r="E461" s="225" t="s">
        <v>1</v>
      </c>
      <c r="F461" s="226" t="s">
        <v>138</v>
      </c>
      <c r="G461" s="224"/>
      <c r="H461" s="227">
        <v>5</v>
      </c>
      <c r="I461" s="228"/>
      <c r="J461" s="224"/>
      <c r="K461" s="224"/>
      <c r="L461" s="229"/>
      <c r="M461" s="230"/>
      <c r="N461" s="231"/>
      <c r="O461" s="231"/>
      <c r="P461" s="231"/>
      <c r="Q461" s="231"/>
      <c r="R461" s="231"/>
      <c r="S461" s="231"/>
      <c r="T461" s="232"/>
      <c r="AT461" s="233" t="s">
        <v>129</v>
      </c>
      <c r="AU461" s="233" t="s">
        <v>127</v>
      </c>
      <c r="AV461" s="15" t="s">
        <v>126</v>
      </c>
      <c r="AW461" s="15" t="s">
        <v>30</v>
      </c>
      <c r="AX461" s="15" t="s">
        <v>80</v>
      </c>
      <c r="AY461" s="233" t="s">
        <v>119</v>
      </c>
    </row>
    <row r="462" spans="1:65" s="2" customFormat="1" ht="16.5" customHeight="1">
      <c r="A462" s="34"/>
      <c r="B462" s="35"/>
      <c r="C462" s="187" t="s">
        <v>556</v>
      </c>
      <c r="D462" s="187" t="s">
        <v>122</v>
      </c>
      <c r="E462" s="188" t="s">
        <v>557</v>
      </c>
      <c r="F462" s="189" t="s">
        <v>558</v>
      </c>
      <c r="G462" s="190" t="s">
        <v>390</v>
      </c>
      <c r="H462" s="191">
        <v>2</v>
      </c>
      <c r="I462" s="192"/>
      <c r="J462" s="193">
        <f>ROUND(I462*H462,2)</f>
        <v>0</v>
      </c>
      <c r="K462" s="194"/>
      <c r="L462" s="39"/>
      <c r="M462" s="195" t="s">
        <v>1</v>
      </c>
      <c r="N462" s="196" t="s">
        <v>38</v>
      </c>
      <c r="O462" s="71"/>
      <c r="P462" s="197">
        <f>O462*H462</f>
        <v>0</v>
      </c>
      <c r="Q462" s="197">
        <v>0</v>
      </c>
      <c r="R462" s="197">
        <f>Q462*H462</f>
        <v>0</v>
      </c>
      <c r="S462" s="197">
        <v>1.98E-3</v>
      </c>
      <c r="T462" s="198">
        <f>S462*H462</f>
        <v>3.96E-3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9" t="s">
        <v>320</v>
      </c>
      <c r="AT462" s="199" t="s">
        <v>122</v>
      </c>
      <c r="AU462" s="199" t="s">
        <v>127</v>
      </c>
      <c r="AY462" s="17" t="s">
        <v>119</v>
      </c>
      <c r="BE462" s="200">
        <f>IF(N462="základní",J462,0)</f>
        <v>0</v>
      </c>
      <c r="BF462" s="200">
        <f>IF(N462="snížená",J462,0)</f>
        <v>0</v>
      </c>
      <c r="BG462" s="200">
        <f>IF(N462="zákl. přenesená",J462,0)</f>
        <v>0</v>
      </c>
      <c r="BH462" s="200">
        <f>IF(N462="sníž. přenesená",J462,0)</f>
        <v>0</v>
      </c>
      <c r="BI462" s="200">
        <f>IF(N462="nulová",J462,0)</f>
        <v>0</v>
      </c>
      <c r="BJ462" s="17" t="s">
        <v>127</v>
      </c>
      <c r="BK462" s="200">
        <f>ROUND(I462*H462,2)</f>
        <v>0</v>
      </c>
      <c r="BL462" s="17" t="s">
        <v>320</v>
      </c>
      <c r="BM462" s="199" t="s">
        <v>559</v>
      </c>
    </row>
    <row r="463" spans="1:65" s="13" customFormat="1" ht="11.25">
      <c r="B463" s="201"/>
      <c r="C463" s="202"/>
      <c r="D463" s="203" t="s">
        <v>129</v>
      </c>
      <c r="E463" s="204" t="s">
        <v>1</v>
      </c>
      <c r="F463" s="205" t="s">
        <v>248</v>
      </c>
      <c r="G463" s="202"/>
      <c r="H463" s="204" t="s">
        <v>1</v>
      </c>
      <c r="I463" s="206"/>
      <c r="J463" s="202"/>
      <c r="K463" s="202"/>
      <c r="L463" s="207"/>
      <c r="M463" s="208"/>
      <c r="N463" s="209"/>
      <c r="O463" s="209"/>
      <c r="P463" s="209"/>
      <c r="Q463" s="209"/>
      <c r="R463" s="209"/>
      <c r="S463" s="209"/>
      <c r="T463" s="210"/>
      <c r="AT463" s="211" t="s">
        <v>129</v>
      </c>
      <c r="AU463" s="211" t="s">
        <v>127</v>
      </c>
      <c r="AV463" s="13" t="s">
        <v>80</v>
      </c>
      <c r="AW463" s="13" t="s">
        <v>30</v>
      </c>
      <c r="AX463" s="13" t="s">
        <v>72</v>
      </c>
      <c r="AY463" s="211" t="s">
        <v>119</v>
      </c>
    </row>
    <row r="464" spans="1:65" s="14" customFormat="1" ht="11.25">
      <c r="B464" s="212"/>
      <c r="C464" s="213"/>
      <c r="D464" s="203" t="s">
        <v>129</v>
      </c>
      <c r="E464" s="214" t="s">
        <v>1</v>
      </c>
      <c r="F464" s="215" t="s">
        <v>127</v>
      </c>
      <c r="G464" s="213"/>
      <c r="H464" s="216">
        <v>2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129</v>
      </c>
      <c r="AU464" s="222" t="s">
        <v>127</v>
      </c>
      <c r="AV464" s="14" t="s">
        <v>127</v>
      </c>
      <c r="AW464" s="14" t="s">
        <v>30</v>
      </c>
      <c r="AX464" s="14" t="s">
        <v>80</v>
      </c>
      <c r="AY464" s="222" t="s">
        <v>119</v>
      </c>
    </row>
    <row r="465" spans="1:65" s="2" customFormat="1" ht="16.5" customHeight="1">
      <c r="A465" s="34"/>
      <c r="B465" s="35"/>
      <c r="C465" s="187" t="s">
        <v>560</v>
      </c>
      <c r="D465" s="187" t="s">
        <v>122</v>
      </c>
      <c r="E465" s="188" t="s">
        <v>561</v>
      </c>
      <c r="F465" s="189" t="s">
        <v>562</v>
      </c>
      <c r="G465" s="190" t="s">
        <v>190</v>
      </c>
      <c r="H465" s="191">
        <v>1</v>
      </c>
      <c r="I465" s="192"/>
      <c r="J465" s="193">
        <f>ROUND(I465*H465,2)</f>
        <v>0</v>
      </c>
      <c r="K465" s="194"/>
      <c r="L465" s="39"/>
      <c r="M465" s="195" t="s">
        <v>1</v>
      </c>
      <c r="N465" s="196" t="s">
        <v>38</v>
      </c>
      <c r="O465" s="71"/>
      <c r="P465" s="197">
        <f>O465*H465</f>
        <v>0</v>
      </c>
      <c r="Q465" s="197">
        <v>1.7906E-3</v>
      </c>
      <c r="R465" s="197">
        <f>Q465*H465</f>
        <v>1.7906E-3</v>
      </c>
      <c r="S465" s="197">
        <v>0</v>
      </c>
      <c r="T465" s="19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9" t="s">
        <v>320</v>
      </c>
      <c r="AT465" s="199" t="s">
        <v>122</v>
      </c>
      <c r="AU465" s="199" t="s">
        <v>127</v>
      </c>
      <c r="AY465" s="17" t="s">
        <v>119</v>
      </c>
      <c r="BE465" s="200">
        <f>IF(N465="základní",J465,0)</f>
        <v>0</v>
      </c>
      <c r="BF465" s="200">
        <f>IF(N465="snížená",J465,0)</f>
        <v>0</v>
      </c>
      <c r="BG465" s="200">
        <f>IF(N465="zákl. přenesená",J465,0)</f>
        <v>0</v>
      </c>
      <c r="BH465" s="200">
        <f>IF(N465="sníž. přenesená",J465,0)</f>
        <v>0</v>
      </c>
      <c r="BI465" s="200">
        <f>IF(N465="nulová",J465,0)</f>
        <v>0</v>
      </c>
      <c r="BJ465" s="17" t="s">
        <v>127</v>
      </c>
      <c r="BK465" s="200">
        <f>ROUND(I465*H465,2)</f>
        <v>0</v>
      </c>
      <c r="BL465" s="17" t="s">
        <v>320</v>
      </c>
      <c r="BM465" s="199" t="s">
        <v>563</v>
      </c>
    </row>
    <row r="466" spans="1:65" s="2" customFormat="1" ht="16.5" customHeight="1">
      <c r="A466" s="34"/>
      <c r="B466" s="35"/>
      <c r="C466" s="187" t="s">
        <v>564</v>
      </c>
      <c r="D466" s="187" t="s">
        <v>122</v>
      </c>
      <c r="E466" s="188" t="s">
        <v>565</v>
      </c>
      <c r="F466" s="189" t="s">
        <v>566</v>
      </c>
      <c r="G466" s="190" t="s">
        <v>190</v>
      </c>
      <c r="H466" s="191">
        <v>1</v>
      </c>
      <c r="I466" s="192"/>
      <c r="J466" s="193">
        <f>ROUND(I466*H466,2)</f>
        <v>0</v>
      </c>
      <c r="K466" s="194"/>
      <c r="L466" s="39"/>
      <c r="M466" s="195" t="s">
        <v>1</v>
      </c>
      <c r="N466" s="196" t="s">
        <v>38</v>
      </c>
      <c r="O466" s="71"/>
      <c r="P466" s="197">
        <f>O466*H466</f>
        <v>0</v>
      </c>
      <c r="Q466" s="197">
        <v>1.0005999999999999E-3</v>
      </c>
      <c r="R466" s="197">
        <f>Q466*H466</f>
        <v>1.0005999999999999E-3</v>
      </c>
      <c r="S466" s="197">
        <v>0</v>
      </c>
      <c r="T466" s="19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320</v>
      </c>
      <c r="AT466" s="199" t="s">
        <v>122</v>
      </c>
      <c r="AU466" s="199" t="s">
        <v>127</v>
      </c>
      <c r="AY466" s="17" t="s">
        <v>119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7" t="s">
        <v>127</v>
      </c>
      <c r="BK466" s="200">
        <f>ROUND(I466*H466,2)</f>
        <v>0</v>
      </c>
      <c r="BL466" s="17" t="s">
        <v>320</v>
      </c>
      <c r="BM466" s="199" t="s">
        <v>567</v>
      </c>
    </row>
    <row r="467" spans="1:65" s="2" customFormat="1" ht="16.5" customHeight="1">
      <c r="A467" s="34"/>
      <c r="B467" s="35"/>
      <c r="C467" s="187" t="s">
        <v>568</v>
      </c>
      <c r="D467" s="187" t="s">
        <v>122</v>
      </c>
      <c r="E467" s="188" t="s">
        <v>569</v>
      </c>
      <c r="F467" s="189" t="s">
        <v>570</v>
      </c>
      <c r="G467" s="190" t="s">
        <v>390</v>
      </c>
      <c r="H467" s="191">
        <v>4</v>
      </c>
      <c r="I467" s="192"/>
      <c r="J467" s="193">
        <f>ROUND(I467*H467,2)</f>
        <v>0</v>
      </c>
      <c r="K467" s="194"/>
      <c r="L467" s="39"/>
      <c r="M467" s="195" t="s">
        <v>1</v>
      </c>
      <c r="N467" s="196" t="s">
        <v>38</v>
      </c>
      <c r="O467" s="71"/>
      <c r="P467" s="197">
        <f>O467*H467</f>
        <v>0</v>
      </c>
      <c r="Q467" s="197">
        <v>4.1189999999999998E-4</v>
      </c>
      <c r="R467" s="197">
        <f>Q467*H467</f>
        <v>1.6475999999999999E-3</v>
      </c>
      <c r="S467" s="197">
        <v>0</v>
      </c>
      <c r="T467" s="19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99" t="s">
        <v>320</v>
      </c>
      <c r="AT467" s="199" t="s">
        <v>122</v>
      </c>
      <c r="AU467" s="199" t="s">
        <v>127</v>
      </c>
      <c r="AY467" s="17" t="s">
        <v>119</v>
      </c>
      <c r="BE467" s="200">
        <f>IF(N467="základní",J467,0)</f>
        <v>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7" t="s">
        <v>127</v>
      </c>
      <c r="BK467" s="200">
        <f>ROUND(I467*H467,2)</f>
        <v>0</v>
      </c>
      <c r="BL467" s="17" t="s">
        <v>320</v>
      </c>
      <c r="BM467" s="199" t="s">
        <v>571</v>
      </c>
    </row>
    <row r="468" spans="1:65" s="13" customFormat="1" ht="11.25">
      <c r="B468" s="201"/>
      <c r="C468" s="202"/>
      <c r="D468" s="203" t="s">
        <v>129</v>
      </c>
      <c r="E468" s="204" t="s">
        <v>1</v>
      </c>
      <c r="F468" s="205" t="s">
        <v>572</v>
      </c>
      <c r="G468" s="202"/>
      <c r="H468" s="204" t="s">
        <v>1</v>
      </c>
      <c r="I468" s="206"/>
      <c r="J468" s="202"/>
      <c r="K468" s="202"/>
      <c r="L468" s="207"/>
      <c r="M468" s="208"/>
      <c r="N468" s="209"/>
      <c r="O468" s="209"/>
      <c r="P468" s="209"/>
      <c r="Q468" s="209"/>
      <c r="R468" s="209"/>
      <c r="S468" s="209"/>
      <c r="T468" s="210"/>
      <c r="AT468" s="211" t="s">
        <v>129</v>
      </c>
      <c r="AU468" s="211" t="s">
        <v>127</v>
      </c>
      <c r="AV468" s="13" t="s">
        <v>80</v>
      </c>
      <c r="AW468" s="13" t="s">
        <v>30</v>
      </c>
      <c r="AX468" s="13" t="s">
        <v>72</v>
      </c>
      <c r="AY468" s="211" t="s">
        <v>119</v>
      </c>
    </row>
    <row r="469" spans="1:65" s="14" customFormat="1" ht="11.25">
      <c r="B469" s="212"/>
      <c r="C469" s="213"/>
      <c r="D469" s="203" t="s">
        <v>129</v>
      </c>
      <c r="E469" s="214" t="s">
        <v>1</v>
      </c>
      <c r="F469" s="215" t="s">
        <v>573</v>
      </c>
      <c r="G469" s="213"/>
      <c r="H469" s="216">
        <v>4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129</v>
      </c>
      <c r="AU469" s="222" t="s">
        <v>127</v>
      </c>
      <c r="AV469" s="14" t="s">
        <v>127</v>
      </c>
      <c r="AW469" s="14" t="s">
        <v>30</v>
      </c>
      <c r="AX469" s="14" t="s">
        <v>80</v>
      </c>
      <c r="AY469" s="222" t="s">
        <v>119</v>
      </c>
    </row>
    <row r="470" spans="1:65" s="2" customFormat="1" ht="16.5" customHeight="1">
      <c r="A470" s="34"/>
      <c r="B470" s="35"/>
      <c r="C470" s="187" t="s">
        <v>574</v>
      </c>
      <c r="D470" s="187" t="s">
        <v>122</v>
      </c>
      <c r="E470" s="188" t="s">
        <v>575</v>
      </c>
      <c r="F470" s="189" t="s">
        <v>576</v>
      </c>
      <c r="G470" s="190" t="s">
        <v>390</v>
      </c>
      <c r="H470" s="191">
        <v>5</v>
      </c>
      <c r="I470" s="192"/>
      <c r="J470" s="193">
        <f>ROUND(I470*H470,2)</f>
        <v>0</v>
      </c>
      <c r="K470" s="194"/>
      <c r="L470" s="39"/>
      <c r="M470" s="195" t="s">
        <v>1</v>
      </c>
      <c r="N470" s="196" t="s">
        <v>38</v>
      </c>
      <c r="O470" s="71"/>
      <c r="P470" s="197">
        <f>O470*H470</f>
        <v>0</v>
      </c>
      <c r="Q470" s="197">
        <v>4.7649999999999998E-4</v>
      </c>
      <c r="R470" s="197">
        <f>Q470*H470</f>
        <v>2.3825000000000001E-3</v>
      </c>
      <c r="S470" s="197">
        <v>0</v>
      </c>
      <c r="T470" s="19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9" t="s">
        <v>320</v>
      </c>
      <c r="AT470" s="199" t="s">
        <v>122</v>
      </c>
      <c r="AU470" s="199" t="s">
        <v>127</v>
      </c>
      <c r="AY470" s="17" t="s">
        <v>119</v>
      </c>
      <c r="BE470" s="200">
        <f>IF(N470="základní",J470,0)</f>
        <v>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17" t="s">
        <v>127</v>
      </c>
      <c r="BK470" s="200">
        <f>ROUND(I470*H470,2)</f>
        <v>0</v>
      </c>
      <c r="BL470" s="17" t="s">
        <v>320</v>
      </c>
      <c r="BM470" s="199" t="s">
        <v>577</v>
      </c>
    </row>
    <row r="471" spans="1:65" s="13" customFormat="1" ht="11.25">
      <c r="B471" s="201"/>
      <c r="C471" s="202"/>
      <c r="D471" s="203" t="s">
        <v>129</v>
      </c>
      <c r="E471" s="204" t="s">
        <v>1</v>
      </c>
      <c r="F471" s="205" t="s">
        <v>578</v>
      </c>
      <c r="G471" s="202"/>
      <c r="H471" s="204" t="s">
        <v>1</v>
      </c>
      <c r="I471" s="206"/>
      <c r="J471" s="202"/>
      <c r="K471" s="202"/>
      <c r="L471" s="207"/>
      <c r="M471" s="208"/>
      <c r="N471" s="209"/>
      <c r="O471" s="209"/>
      <c r="P471" s="209"/>
      <c r="Q471" s="209"/>
      <c r="R471" s="209"/>
      <c r="S471" s="209"/>
      <c r="T471" s="210"/>
      <c r="AT471" s="211" t="s">
        <v>129</v>
      </c>
      <c r="AU471" s="211" t="s">
        <v>127</v>
      </c>
      <c r="AV471" s="13" t="s">
        <v>80</v>
      </c>
      <c r="AW471" s="13" t="s">
        <v>30</v>
      </c>
      <c r="AX471" s="13" t="s">
        <v>72</v>
      </c>
      <c r="AY471" s="211" t="s">
        <v>119</v>
      </c>
    </row>
    <row r="472" spans="1:65" s="14" customFormat="1" ht="11.25">
      <c r="B472" s="212"/>
      <c r="C472" s="213"/>
      <c r="D472" s="203" t="s">
        <v>129</v>
      </c>
      <c r="E472" s="214" t="s">
        <v>1</v>
      </c>
      <c r="F472" s="215" t="s">
        <v>148</v>
      </c>
      <c r="G472" s="213"/>
      <c r="H472" s="216">
        <v>3</v>
      </c>
      <c r="I472" s="217"/>
      <c r="J472" s="213"/>
      <c r="K472" s="213"/>
      <c r="L472" s="218"/>
      <c r="M472" s="219"/>
      <c r="N472" s="220"/>
      <c r="O472" s="220"/>
      <c r="P472" s="220"/>
      <c r="Q472" s="220"/>
      <c r="R472" s="220"/>
      <c r="S472" s="220"/>
      <c r="T472" s="221"/>
      <c r="AT472" s="222" t="s">
        <v>129</v>
      </c>
      <c r="AU472" s="222" t="s">
        <v>127</v>
      </c>
      <c r="AV472" s="14" t="s">
        <v>127</v>
      </c>
      <c r="AW472" s="14" t="s">
        <v>30</v>
      </c>
      <c r="AX472" s="14" t="s">
        <v>72</v>
      </c>
      <c r="AY472" s="222" t="s">
        <v>119</v>
      </c>
    </row>
    <row r="473" spans="1:65" s="13" customFormat="1" ht="11.25">
      <c r="B473" s="201"/>
      <c r="C473" s="202"/>
      <c r="D473" s="203" t="s">
        <v>129</v>
      </c>
      <c r="E473" s="204" t="s">
        <v>1</v>
      </c>
      <c r="F473" s="205" t="s">
        <v>579</v>
      </c>
      <c r="G473" s="202"/>
      <c r="H473" s="204" t="s">
        <v>1</v>
      </c>
      <c r="I473" s="206"/>
      <c r="J473" s="202"/>
      <c r="K473" s="202"/>
      <c r="L473" s="207"/>
      <c r="M473" s="208"/>
      <c r="N473" s="209"/>
      <c r="O473" s="209"/>
      <c r="P473" s="209"/>
      <c r="Q473" s="209"/>
      <c r="R473" s="209"/>
      <c r="S473" s="209"/>
      <c r="T473" s="210"/>
      <c r="AT473" s="211" t="s">
        <v>129</v>
      </c>
      <c r="AU473" s="211" t="s">
        <v>127</v>
      </c>
      <c r="AV473" s="13" t="s">
        <v>80</v>
      </c>
      <c r="AW473" s="13" t="s">
        <v>30</v>
      </c>
      <c r="AX473" s="13" t="s">
        <v>72</v>
      </c>
      <c r="AY473" s="211" t="s">
        <v>119</v>
      </c>
    </row>
    <row r="474" spans="1:65" s="14" customFormat="1" ht="11.25">
      <c r="B474" s="212"/>
      <c r="C474" s="213"/>
      <c r="D474" s="203" t="s">
        <v>129</v>
      </c>
      <c r="E474" s="214" t="s">
        <v>1</v>
      </c>
      <c r="F474" s="215" t="s">
        <v>127</v>
      </c>
      <c r="G474" s="213"/>
      <c r="H474" s="216">
        <v>2</v>
      </c>
      <c r="I474" s="217"/>
      <c r="J474" s="213"/>
      <c r="K474" s="213"/>
      <c r="L474" s="218"/>
      <c r="M474" s="219"/>
      <c r="N474" s="220"/>
      <c r="O474" s="220"/>
      <c r="P474" s="220"/>
      <c r="Q474" s="220"/>
      <c r="R474" s="220"/>
      <c r="S474" s="220"/>
      <c r="T474" s="221"/>
      <c r="AT474" s="222" t="s">
        <v>129</v>
      </c>
      <c r="AU474" s="222" t="s">
        <v>127</v>
      </c>
      <c r="AV474" s="14" t="s">
        <v>127</v>
      </c>
      <c r="AW474" s="14" t="s">
        <v>30</v>
      </c>
      <c r="AX474" s="14" t="s">
        <v>72</v>
      </c>
      <c r="AY474" s="222" t="s">
        <v>119</v>
      </c>
    </row>
    <row r="475" spans="1:65" s="15" customFormat="1" ht="11.25">
      <c r="B475" s="223"/>
      <c r="C475" s="224"/>
      <c r="D475" s="203" t="s">
        <v>129</v>
      </c>
      <c r="E475" s="225" t="s">
        <v>1</v>
      </c>
      <c r="F475" s="226" t="s">
        <v>138</v>
      </c>
      <c r="G475" s="224"/>
      <c r="H475" s="227">
        <v>5</v>
      </c>
      <c r="I475" s="228"/>
      <c r="J475" s="224"/>
      <c r="K475" s="224"/>
      <c r="L475" s="229"/>
      <c r="M475" s="230"/>
      <c r="N475" s="231"/>
      <c r="O475" s="231"/>
      <c r="P475" s="231"/>
      <c r="Q475" s="231"/>
      <c r="R475" s="231"/>
      <c r="S475" s="231"/>
      <c r="T475" s="232"/>
      <c r="AT475" s="233" t="s">
        <v>129</v>
      </c>
      <c r="AU475" s="233" t="s">
        <v>127</v>
      </c>
      <c r="AV475" s="15" t="s">
        <v>126</v>
      </c>
      <c r="AW475" s="15" t="s">
        <v>30</v>
      </c>
      <c r="AX475" s="15" t="s">
        <v>80</v>
      </c>
      <c r="AY475" s="233" t="s">
        <v>119</v>
      </c>
    </row>
    <row r="476" spans="1:65" s="2" customFormat="1" ht="16.5" customHeight="1">
      <c r="A476" s="34"/>
      <c r="B476" s="35"/>
      <c r="C476" s="187" t="s">
        <v>580</v>
      </c>
      <c r="D476" s="187" t="s">
        <v>122</v>
      </c>
      <c r="E476" s="188" t="s">
        <v>581</v>
      </c>
      <c r="F476" s="189" t="s">
        <v>582</v>
      </c>
      <c r="G476" s="190" t="s">
        <v>390</v>
      </c>
      <c r="H476" s="191">
        <v>4</v>
      </c>
      <c r="I476" s="192"/>
      <c r="J476" s="193">
        <f>ROUND(I476*H476,2)</f>
        <v>0</v>
      </c>
      <c r="K476" s="194"/>
      <c r="L476" s="39"/>
      <c r="M476" s="195" t="s">
        <v>1</v>
      </c>
      <c r="N476" s="196" t="s">
        <v>38</v>
      </c>
      <c r="O476" s="71"/>
      <c r="P476" s="197">
        <f>O476*H476</f>
        <v>0</v>
      </c>
      <c r="Q476" s="197">
        <v>7.092E-4</v>
      </c>
      <c r="R476" s="197">
        <f>Q476*H476</f>
        <v>2.8368E-3</v>
      </c>
      <c r="S476" s="197">
        <v>0</v>
      </c>
      <c r="T476" s="198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9" t="s">
        <v>320</v>
      </c>
      <c r="AT476" s="199" t="s">
        <v>122</v>
      </c>
      <c r="AU476" s="199" t="s">
        <v>127</v>
      </c>
      <c r="AY476" s="17" t="s">
        <v>119</v>
      </c>
      <c r="BE476" s="200">
        <f>IF(N476="základní",J476,0)</f>
        <v>0</v>
      </c>
      <c r="BF476" s="200">
        <f>IF(N476="snížená",J476,0)</f>
        <v>0</v>
      </c>
      <c r="BG476" s="200">
        <f>IF(N476="zákl. přenesená",J476,0)</f>
        <v>0</v>
      </c>
      <c r="BH476" s="200">
        <f>IF(N476="sníž. přenesená",J476,0)</f>
        <v>0</v>
      </c>
      <c r="BI476" s="200">
        <f>IF(N476="nulová",J476,0)</f>
        <v>0</v>
      </c>
      <c r="BJ476" s="17" t="s">
        <v>127</v>
      </c>
      <c r="BK476" s="200">
        <f>ROUND(I476*H476,2)</f>
        <v>0</v>
      </c>
      <c r="BL476" s="17" t="s">
        <v>320</v>
      </c>
      <c r="BM476" s="199" t="s">
        <v>583</v>
      </c>
    </row>
    <row r="477" spans="1:65" s="13" customFormat="1" ht="11.25">
      <c r="B477" s="201"/>
      <c r="C477" s="202"/>
      <c r="D477" s="203" t="s">
        <v>129</v>
      </c>
      <c r="E477" s="204" t="s">
        <v>1</v>
      </c>
      <c r="F477" s="205" t="s">
        <v>584</v>
      </c>
      <c r="G477" s="202"/>
      <c r="H477" s="204" t="s">
        <v>1</v>
      </c>
      <c r="I477" s="206"/>
      <c r="J477" s="202"/>
      <c r="K477" s="202"/>
      <c r="L477" s="207"/>
      <c r="M477" s="208"/>
      <c r="N477" s="209"/>
      <c r="O477" s="209"/>
      <c r="P477" s="209"/>
      <c r="Q477" s="209"/>
      <c r="R477" s="209"/>
      <c r="S477" s="209"/>
      <c r="T477" s="210"/>
      <c r="AT477" s="211" t="s">
        <v>129</v>
      </c>
      <c r="AU477" s="211" t="s">
        <v>127</v>
      </c>
      <c r="AV477" s="13" t="s">
        <v>80</v>
      </c>
      <c r="AW477" s="13" t="s">
        <v>30</v>
      </c>
      <c r="AX477" s="13" t="s">
        <v>72</v>
      </c>
      <c r="AY477" s="211" t="s">
        <v>119</v>
      </c>
    </row>
    <row r="478" spans="1:65" s="14" customFormat="1" ht="11.25">
      <c r="B478" s="212"/>
      <c r="C478" s="213"/>
      <c r="D478" s="203" t="s">
        <v>129</v>
      </c>
      <c r="E478" s="214" t="s">
        <v>1</v>
      </c>
      <c r="F478" s="215" t="s">
        <v>127</v>
      </c>
      <c r="G478" s="213"/>
      <c r="H478" s="216">
        <v>2</v>
      </c>
      <c r="I478" s="217"/>
      <c r="J478" s="213"/>
      <c r="K478" s="213"/>
      <c r="L478" s="218"/>
      <c r="M478" s="219"/>
      <c r="N478" s="220"/>
      <c r="O478" s="220"/>
      <c r="P478" s="220"/>
      <c r="Q478" s="220"/>
      <c r="R478" s="220"/>
      <c r="S478" s="220"/>
      <c r="T478" s="221"/>
      <c r="AT478" s="222" t="s">
        <v>129</v>
      </c>
      <c r="AU478" s="222" t="s">
        <v>127</v>
      </c>
      <c r="AV478" s="14" t="s">
        <v>127</v>
      </c>
      <c r="AW478" s="14" t="s">
        <v>30</v>
      </c>
      <c r="AX478" s="14" t="s">
        <v>72</v>
      </c>
      <c r="AY478" s="222" t="s">
        <v>119</v>
      </c>
    </row>
    <row r="479" spans="1:65" s="13" customFormat="1" ht="11.25">
      <c r="B479" s="201"/>
      <c r="C479" s="202"/>
      <c r="D479" s="203" t="s">
        <v>129</v>
      </c>
      <c r="E479" s="204" t="s">
        <v>1</v>
      </c>
      <c r="F479" s="205" t="s">
        <v>225</v>
      </c>
      <c r="G479" s="202"/>
      <c r="H479" s="204" t="s">
        <v>1</v>
      </c>
      <c r="I479" s="206"/>
      <c r="J479" s="202"/>
      <c r="K479" s="202"/>
      <c r="L479" s="207"/>
      <c r="M479" s="208"/>
      <c r="N479" s="209"/>
      <c r="O479" s="209"/>
      <c r="P479" s="209"/>
      <c r="Q479" s="209"/>
      <c r="R479" s="209"/>
      <c r="S479" s="209"/>
      <c r="T479" s="210"/>
      <c r="AT479" s="211" t="s">
        <v>129</v>
      </c>
      <c r="AU479" s="211" t="s">
        <v>127</v>
      </c>
      <c r="AV479" s="13" t="s">
        <v>80</v>
      </c>
      <c r="AW479" s="13" t="s">
        <v>30</v>
      </c>
      <c r="AX479" s="13" t="s">
        <v>72</v>
      </c>
      <c r="AY479" s="211" t="s">
        <v>119</v>
      </c>
    </row>
    <row r="480" spans="1:65" s="14" customFormat="1" ht="11.25">
      <c r="B480" s="212"/>
      <c r="C480" s="213"/>
      <c r="D480" s="203" t="s">
        <v>129</v>
      </c>
      <c r="E480" s="214" t="s">
        <v>1</v>
      </c>
      <c r="F480" s="215" t="s">
        <v>127</v>
      </c>
      <c r="G480" s="213"/>
      <c r="H480" s="216">
        <v>2</v>
      </c>
      <c r="I480" s="217"/>
      <c r="J480" s="213"/>
      <c r="K480" s="213"/>
      <c r="L480" s="218"/>
      <c r="M480" s="219"/>
      <c r="N480" s="220"/>
      <c r="O480" s="220"/>
      <c r="P480" s="220"/>
      <c r="Q480" s="220"/>
      <c r="R480" s="220"/>
      <c r="S480" s="220"/>
      <c r="T480" s="221"/>
      <c r="AT480" s="222" t="s">
        <v>129</v>
      </c>
      <c r="AU480" s="222" t="s">
        <v>127</v>
      </c>
      <c r="AV480" s="14" t="s">
        <v>127</v>
      </c>
      <c r="AW480" s="14" t="s">
        <v>30</v>
      </c>
      <c r="AX480" s="14" t="s">
        <v>72</v>
      </c>
      <c r="AY480" s="222" t="s">
        <v>119</v>
      </c>
    </row>
    <row r="481" spans="1:65" s="15" customFormat="1" ht="11.25">
      <c r="B481" s="223"/>
      <c r="C481" s="224"/>
      <c r="D481" s="203" t="s">
        <v>129</v>
      </c>
      <c r="E481" s="225" t="s">
        <v>1</v>
      </c>
      <c r="F481" s="226" t="s">
        <v>138</v>
      </c>
      <c r="G481" s="224"/>
      <c r="H481" s="227">
        <v>4</v>
      </c>
      <c r="I481" s="228"/>
      <c r="J481" s="224"/>
      <c r="K481" s="224"/>
      <c r="L481" s="229"/>
      <c r="M481" s="230"/>
      <c r="N481" s="231"/>
      <c r="O481" s="231"/>
      <c r="P481" s="231"/>
      <c r="Q481" s="231"/>
      <c r="R481" s="231"/>
      <c r="S481" s="231"/>
      <c r="T481" s="232"/>
      <c r="AT481" s="233" t="s">
        <v>129</v>
      </c>
      <c r="AU481" s="233" t="s">
        <v>127</v>
      </c>
      <c r="AV481" s="15" t="s">
        <v>126</v>
      </c>
      <c r="AW481" s="15" t="s">
        <v>30</v>
      </c>
      <c r="AX481" s="15" t="s">
        <v>80</v>
      </c>
      <c r="AY481" s="233" t="s">
        <v>119</v>
      </c>
    </row>
    <row r="482" spans="1:65" s="2" customFormat="1" ht="16.5" customHeight="1">
      <c r="A482" s="34"/>
      <c r="B482" s="35"/>
      <c r="C482" s="187" t="s">
        <v>585</v>
      </c>
      <c r="D482" s="187" t="s">
        <v>122</v>
      </c>
      <c r="E482" s="188" t="s">
        <v>586</v>
      </c>
      <c r="F482" s="189" t="s">
        <v>587</v>
      </c>
      <c r="G482" s="190" t="s">
        <v>390</v>
      </c>
      <c r="H482" s="191">
        <v>1</v>
      </c>
      <c r="I482" s="192"/>
      <c r="J482" s="193">
        <f>ROUND(I482*H482,2)</f>
        <v>0</v>
      </c>
      <c r="K482" s="194"/>
      <c r="L482" s="39"/>
      <c r="M482" s="195" t="s">
        <v>1</v>
      </c>
      <c r="N482" s="196" t="s">
        <v>38</v>
      </c>
      <c r="O482" s="71"/>
      <c r="P482" s="197">
        <f>O482*H482</f>
        <v>0</v>
      </c>
      <c r="Q482" s="197">
        <v>2.2361999999999998E-3</v>
      </c>
      <c r="R482" s="197">
        <f>Q482*H482</f>
        <v>2.2361999999999998E-3</v>
      </c>
      <c r="S482" s="197">
        <v>0</v>
      </c>
      <c r="T482" s="198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9" t="s">
        <v>320</v>
      </c>
      <c r="AT482" s="199" t="s">
        <v>122</v>
      </c>
      <c r="AU482" s="199" t="s">
        <v>127</v>
      </c>
      <c r="AY482" s="17" t="s">
        <v>119</v>
      </c>
      <c r="BE482" s="200">
        <f>IF(N482="základní",J482,0)</f>
        <v>0</v>
      </c>
      <c r="BF482" s="200">
        <f>IF(N482="snížená",J482,0)</f>
        <v>0</v>
      </c>
      <c r="BG482" s="200">
        <f>IF(N482="zákl. přenesená",J482,0)</f>
        <v>0</v>
      </c>
      <c r="BH482" s="200">
        <f>IF(N482="sníž. přenesená",J482,0)</f>
        <v>0</v>
      </c>
      <c r="BI482" s="200">
        <f>IF(N482="nulová",J482,0)</f>
        <v>0</v>
      </c>
      <c r="BJ482" s="17" t="s">
        <v>127</v>
      </c>
      <c r="BK482" s="200">
        <f>ROUND(I482*H482,2)</f>
        <v>0</v>
      </c>
      <c r="BL482" s="17" t="s">
        <v>320</v>
      </c>
      <c r="BM482" s="199" t="s">
        <v>588</v>
      </c>
    </row>
    <row r="483" spans="1:65" s="13" customFormat="1" ht="11.25">
      <c r="B483" s="201"/>
      <c r="C483" s="202"/>
      <c r="D483" s="203" t="s">
        <v>129</v>
      </c>
      <c r="E483" s="204" t="s">
        <v>1</v>
      </c>
      <c r="F483" s="205" t="s">
        <v>246</v>
      </c>
      <c r="G483" s="202"/>
      <c r="H483" s="204" t="s">
        <v>1</v>
      </c>
      <c r="I483" s="206"/>
      <c r="J483" s="202"/>
      <c r="K483" s="202"/>
      <c r="L483" s="207"/>
      <c r="M483" s="208"/>
      <c r="N483" s="209"/>
      <c r="O483" s="209"/>
      <c r="P483" s="209"/>
      <c r="Q483" s="209"/>
      <c r="R483" s="209"/>
      <c r="S483" s="209"/>
      <c r="T483" s="210"/>
      <c r="AT483" s="211" t="s">
        <v>129</v>
      </c>
      <c r="AU483" s="211" t="s">
        <v>127</v>
      </c>
      <c r="AV483" s="13" t="s">
        <v>80</v>
      </c>
      <c r="AW483" s="13" t="s">
        <v>30</v>
      </c>
      <c r="AX483" s="13" t="s">
        <v>72</v>
      </c>
      <c r="AY483" s="211" t="s">
        <v>119</v>
      </c>
    </row>
    <row r="484" spans="1:65" s="14" customFormat="1" ht="11.25">
      <c r="B484" s="212"/>
      <c r="C484" s="213"/>
      <c r="D484" s="203" t="s">
        <v>129</v>
      </c>
      <c r="E484" s="214" t="s">
        <v>1</v>
      </c>
      <c r="F484" s="215" t="s">
        <v>80</v>
      </c>
      <c r="G484" s="213"/>
      <c r="H484" s="216">
        <v>1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129</v>
      </c>
      <c r="AU484" s="222" t="s">
        <v>127</v>
      </c>
      <c r="AV484" s="14" t="s">
        <v>127</v>
      </c>
      <c r="AW484" s="14" t="s">
        <v>30</v>
      </c>
      <c r="AX484" s="14" t="s">
        <v>80</v>
      </c>
      <c r="AY484" s="222" t="s">
        <v>119</v>
      </c>
    </row>
    <row r="485" spans="1:65" s="2" customFormat="1" ht="16.5" customHeight="1">
      <c r="A485" s="34"/>
      <c r="B485" s="35"/>
      <c r="C485" s="187" t="s">
        <v>589</v>
      </c>
      <c r="D485" s="187" t="s">
        <v>122</v>
      </c>
      <c r="E485" s="188" t="s">
        <v>590</v>
      </c>
      <c r="F485" s="189" t="s">
        <v>591</v>
      </c>
      <c r="G485" s="190" t="s">
        <v>190</v>
      </c>
      <c r="H485" s="191">
        <v>1</v>
      </c>
      <c r="I485" s="192"/>
      <c r="J485" s="193">
        <f>ROUND(I485*H485,2)</f>
        <v>0</v>
      </c>
      <c r="K485" s="194"/>
      <c r="L485" s="39"/>
      <c r="M485" s="195" t="s">
        <v>1</v>
      </c>
      <c r="N485" s="196" t="s">
        <v>38</v>
      </c>
      <c r="O485" s="71"/>
      <c r="P485" s="197">
        <f>O485*H485</f>
        <v>0</v>
      </c>
      <c r="Q485" s="197">
        <v>0</v>
      </c>
      <c r="R485" s="197">
        <f>Q485*H485</f>
        <v>0</v>
      </c>
      <c r="S485" s="197">
        <v>0</v>
      </c>
      <c r="T485" s="19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9" t="s">
        <v>320</v>
      </c>
      <c r="AT485" s="199" t="s">
        <v>122</v>
      </c>
      <c r="AU485" s="199" t="s">
        <v>127</v>
      </c>
      <c r="AY485" s="17" t="s">
        <v>119</v>
      </c>
      <c r="BE485" s="200">
        <f>IF(N485="základní",J485,0)</f>
        <v>0</v>
      </c>
      <c r="BF485" s="200">
        <f>IF(N485="snížená",J485,0)</f>
        <v>0</v>
      </c>
      <c r="BG485" s="200">
        <f>IF(N485="zákl. přenesená",J485,0)</f>
        <v>0</v>
      </c>
      <c r="BH485" s="200">
        <f>IF(N485="sníž. přenesená",J485,0)</f>
        <v>0</v>
      </c>
      <c r="BI485" s="200">
        <f>IF(N485="nulová",J485,0)</f>
        <v>0</v>
      </c>
      <c r="BJ485" s="17" t="s">
        <v>127</v>
      </c>
      <c r="BK485" s="200">
        <f>ROUND(I485*H485,2)</f>
        <v>0</v>
      </c>
      <c r="BL485" s="17" t="s">
        <v>320</v>
      </c>
      <c r="BM485" s="199" t="s">
        <v>592</v>
      </c>
    </row>
    <row r="486" spans="1:65" s="13" customFormat="1" ht="11.25">
      <c r="B486" s="201"/>
      <c r="C486" s="202"/>
      <c r="D486" s="203" t="s">
        <v>129</v>
      </c>
      <c r="E486" s="204" t="s">
        <v>1</v>
      </c>
      <c r="F486" s="205" t="s">
        <v>572</v>
      </c>
      <c r="G486" s="202"/>
      <c r="H486" s="204" t="s">
        <v>1</v>
      </c>
      <c r="I486" s="206"/>
      <c r="J486" s="202"/>
      <c r="K486" s="202"/>
      <c r="L486" s="207"/>
      <c r="M486" s="208"/>
      <c r="N486" s="209"/>
      <c r="O486" s="209"/>
      <c r="P486" s="209"/>
      <c r="Q486" s="209"/>
      <c r="R486" s="209"/>
      <c r="S486" s="209"/>
      <c r="T486" s="210"/>
      <c r="AT486" s="211" t="s">
        <v>129</v>
      </c>
      <c r="AU486" s="211" t="s">
        <v>127</v>
      </c>
      <c r="AV486" s="13" t="s">
        <v>80</v>
      </c>
      <c r="AW486" s="13" t="s">
        <v>30</v>
      </c>
      <c r="AX486" s="13" t="s">
        <v>72</v>
      </c>
      <c r="AY486" s="211" t="s">
        <v>119</v>
      </c>
    </row>
    <row r="487" spans="1:65" s="14" customFormat="1" ht="11.25">
      <c r="B487" s="212"/>
      <c r="C487" s="213"/>
      <c r="D487" s="203" t="s">
        <v>129</v>
      </c>
      <c r="E487" s="214" t="s">
        <v>1</v>
      </c>
      <c r="F487" s="215" t="s">
        <v>80</v>
      </c>
      <c r="G487" s="213"/>
      <c r="H487" s="216">
        <v>1</v>
      </c>
      <c r="I487" s="217"/>
      <c r="J487" s="213"/>
      <c r="K487" s="213"/>
      <c r="L487" s="218"/>
      <c r="M487" s="219"/>
      <c r="N487" s="220"/>
      <c r="O487" s="220"/>
      <c r="P487" s="220"/>
      <c r="Q487" s="220"/>
      <c r="R487" s="220"/>
      <c r="S487" s="220"/>
      <c r="T487" s="221"/>
      <c r="AT487" s="222" t="s">
        <v>129</v>
      </c>
      <c r="AU487" s="222" t="s">
        <v>127</v>
      </c>
      <c r="AV487" s="14" t="s">
        <v>127</v>
      </c>
      <c r="AW487" s="14" t="s">
        <v>30</v>
      </c>
      <c r="AX487" s="14" t="s">
        <v>80</v>
      </c>
      <c r="AY487" s="222" t="s">
        <v>119</v>
      </c>
    </row>
    <row r="488" spans="1:65" s="2" customFormat="1" ht="16.5" customHeight="1">
      <c r="A488" s="34"/>
      <c r="B488" s="35"/>
      <c r="C488" s="187" t="s">
        <v>593</v>
      </c>
      <c r="D488" s="187" t="s">
        <v>122</v>
      </c>
      <c r="E488" s="188" t="s">
        <v>594</v>
      </c>
      <c r="F488" s="189" t="s">
        <v>595</v>
      </c>
      <c r="G488" s="190" t="s">
        <v>190</v>
      </c>
      <c r="H488" s="191">
        <v>5</v>
      </c>
      <c r="I488" s="192"/>
      <c r="J488" s="193">
        <f>ROUND(I488*H488,2)</f>
        <v>0</v>
      </c>
      <c r="K488" s="194"/>
      <c r="L488" s="39"/>
      <c r="M488" s="195" t="s">
        <v>1</v>
      </c>
      <c r="N488" s="196" t="s">
        <v>38</v>
      </c>
      <c r="O488" s="71"/>
      <c r="P488" s="197">
        <f>O488*H488</f>
        <v>0</v>
      </c>
      <c r="Q488" s="197">
        <v>0</v>
      </c>
      <c r="R488" s="197">
        <f>Q488*H488</f>
        <v>0</v>
      </c>
      <c r="S488" s="197">
        <v>0</v>
      </c>
      <c r="T488" s="198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99" t="s">
        <v>320</v>
      </c>
      <c r="AT488" s="199" t="s">
        <v>122</v>
      </c>
      <c r="AU488" s="199" t="s">
        <v>127</v>
      </c>
      <c r="AY488" s="17" t="s">
        <v>119</v>
      </c>
      <c r="BE488" s="200">
        <f>IF(N488="základní",J488,0)</f>
        <v>0</v>
      </c>
      <c r="BF488" s="200">
        <f>IF(N488="snížená",J488,0)</f>
        <v>0</v>
      </c>
      <c r="BG488" s="200">
        <f>IF(N488="zákl. přenesená",J488,0)</f>
        <v>0</v>
      </c>
      <c r="BH488" s="200">
        <f>IF(N488="sníž. přenesená",J488,0)</f>
        <v>0</v>
      </c>
      <c r="BI488" s="200">
        <f>IF(N488="nulová",J488,0)</f>
        <v>0</v>
      </c>
      <c r="BJ488" s="17" t="s">
        <v>127</v>
      </c>
      <c r="BK488" s="200">
        <f>ROUND(I488*H488,2)</f>
        <v>0</v>
      </c>
      <c r="BL488" s="17" t="s">
        <v>320</v>
      </c>
      <c r="BM488" s="199" t="s">
        <v>596</v>
      </c>
    </row>
    <row r="489" spans="1:65" s="13" customFormat="1" ht="11.25">
      <c r="B489" s="201"/>
      <c r="C489" s="202"/>
      <c r="D489" s="203" t="s">
        <v>129</v>
      </c>
      <c r="E489" s="204" t="s">
        <v>1</v>
      </c>
      <c r="F489" s="205" t="s">
        <v>597</v>
      </c>
      <c r="G489" s="202"/>
      <c r="H489" s="204" t="s">
        <v>1</v>
      </c>
      <c r="I489" s="206"/>
      <c r="J489" s="202"/>
      <c r="K489" s="202"/>
      <c r="L489" s="207"/>
      <c r="M489" s="208"/>
      <c r="N489" s="209"/>
      <c r="O489" s="209"/>
      <c r="P489" s="209"/>
      <c r="Q489" s="209"/>
      <c r="R489" s="209"/>
      <c r="S489" s="209"/>
      <c r="T489" s="210"/>
      <c r="AT489" s="211" t="s">
        <v>129</v>
      </c>
      <c r="AU489" s="211" t="s">
        <v>127</v>
      </c>
      <c r="AV489" s="13" t="s">
        <v>80</v>
      </c>
      <c r="AW489" s="13" t="s">
        <v>30</v>
      </c>
      <c r="AX489" s="13" t="s">
        <v>72</v>
      </c>
      <c r="AY489" s="211" t="s">
        <v>119</v>
      </c>
    </row>
    <row r="490" spans="1:65" s="14" customFormat="1" ht="11.25">
      <c r="B490" s="212"/>
      <c r="C490" s="213"/>
      <c r="D490" s="203" t="s">
        <v>129</v>
      </c>
      <c r="E490" s="214" t="s">
        <v>1</v>
      </c>
      <c r="F490" s="215" t="s">
        <v>598</v>
      </c>
      <c r="G490" s="213"/>
      <c r="H490" s="216">
        <v>3</v>
      </c>
      <c r="I490" s="217"/>
      <c r="J490" s="213"/>
      <c r="K490" s="213"/>
      <c r="L490" s="218"/>
      <c r="M490" s="219"/>
      <c r="N490" s="220"/>
      <c r="O490" s="220"/>
      <c r="P490" s="220"/>
      <c r="Q490" s="220"/>
      <c r="R490" s="220"/>
      <c r="S490" s="220"/>
      <c r="T490" s="221"/>
      <c r="AT490" s="222" t="s">
        <v>129</v>
      </c>
      <c r="AU490" s="222" t="s">
        <v>127</v>
      </c>
      <c r="AV490" s="14" t="s">
        <v>127</v>
      </c>
      <c r="AW490" s="14" t="s">
        <v>30</v>
      </c>
      <c r="AX490" s="14" t="s">
        <v>72</v>
      </c>
      <c r="AY490" s="222" t="s">
        <v>119</v>
      </c>
    </row>
    <row r="491" spans="1:65" s="13" customFormat="1" ht="11.25">
      <c r="B491" s="201"/>
      <c r="C491" s="202"/>
      <c r="D491" s="203" t="s">
        <v>129</v>
      </c>
      <c r="E491" s="204" t="s">
        <v>1</v>
      </c>
      <c r="F491" s="205" t="s">
        <v>599</v>
      </c>
      <c r="G491" s="202"/>
      <c r="H491" s="204" t="s">
        <v>1</v>
      </c>
      <c r="I491" s="206"/>
      <c r="J491" s="202"/>
      <c r="K491" s="202"/>
      <c r="L491" s="207"/>
      <c r="M491" s="208"/>
      <c r="N491" s="209"/>
      <c r="O491" s="209"/>
      <c r="P491" s="209"/>
      <c r="Q491" s="209"/>
      <c r="R491" s="209"/>
      <c r="S491" s="209"/>
      <c r="T491" s="210"/>
      <c r="AT491" s="211" t="s">
        <v>129</v>
      </c>
      <c r="AU491" s="211" t="s">
        <v>127</v>
      </c>
      <c r="AV491" s="13" t="s">
        <v>80</v>
      </c>
      <c r="AW491" s="13" t="s">
        <v>30</v>
      </c>
      <c r="AX491" s="13" t="s">
        <v>72</v>
      </c>
      <c r="AY491" s="211" t="s">
        <v>119</v>
      </c>
    </row>
    <row r="492" spans="1:65" s="14" customFormat="1" ht="11.25">
      <c r="B492" s="212"/>
      <c r="C492" s="213"/>
      <c r="D492" s="203" t="s">
        <v>129</v>
      </c>
      <c r="E492" s="214" t="s">
        <v>1</v>
      </c>
      <c r="F492" s="215" t="s">
        <v>80</v>
      </c>
      <c r="G492" s="213"/>
      <c r="H492" s="216">
        <v>1</v>
      </c>
      <c r="I492" s="217"/>
      <c r="J492" s="213"/>
      <c r="K492" s="213"/>
      <c r="L492" s="218"/>
      <c r="M492" s="219"/>
      <c r="N492" s="220"/>
      <c r="O492" s="220"/>
      <c r="P492" s="220"/>
      <c r="Q492" s="220"/>
      <c r="R492" s="220"/>
      <c r="S492" s="220"/>
      <c r="T492" s="221"/>
      <c r="AT492" s="222" t="s">
        <v>129</v>
      </c>
      <c r="AU492" s="222" t="s">
        <v>127</v>
      </c>
      <c r="AV492" s="14" t="s">
        <v>127</v>
      </c>
      <c r="AW492" s="14" t="s">
        <v>30</v>
      </c>
      <c r="AX492" s="14" t="s">
        <v>72</v>
      </c>
      <c r="AY492" s="222" t="s">
        <v>119</v>
      </c>
    </row>
    <row r="493" spans="1:65" s="13" customFormat="1" ht="11.25">
      <c r="B493" s="201"/>
      <c r="C493" s="202"/>
      <c r="D493" s="203" t="s">
        <v>129</v>
      </c>
      <c r="E493" s="204" t="s">
        <v>1</v>
      </c>
      <c r="F493" s="205" t="s">
        <v>584</v>
      </c>
      <c r="G493" s="202"/>
      <c r="H493" s="204" t="s">
        <v>1</v>
      </c>
      <c r="I493" s="206"/>
      <c r="J493" s="202"/>
      <c r="K493" s="202"/>
      <c r="L493" s="207"/>
      <c r="M493" s="208"/>
      <c r="N493" s="209"/>
      <c r="O493" s="209"/>
      <c r="P493" s="209"/>
      <c r="Q493" s="209"/>
      <c r="R493" s="209"/>
      <c r="S493" s="209"/>
      <c r="T493" s="210"/>
      <c r="AT493" s="211" t="s">
        <v>129</v>
      </c>
      <c r="AU493" s="211" t="s">
        <v>127</v>
      </c>
      <c r="AV493" s="13" t="s">
        <v>80</v>
      </c>
      <c r="AW493" s="13" t="s">
        <v>30</v>
      </c>
      <c r="AX493" s="13" t="s">
        <v>72</v>
      </c>
      <c r="AY493" s="211" t="s">
        <v>119</v>
      </c>
    </row>
    <row r="494" spans="1:65" s="14" customFormat="1" ht="11.25">
      <c r="B494" s="212"/>
      <c r="C494" s="213"/>
      <c r="D494" s="203" t="s">
        <v>129</v>
      </c>
      <c r="E494" s="214" t="s">
        <v>1</v>
      </c>
      <c r="F494" s="215" t="s">
        <v>80</v>
      </c>
      <c r="G494" s="213"/>
      <c r="H494" s="216">
        <v>1</v>
      </c>
      <c r="I494" s="217"/>
      <c r="J494" s="213"/>
      <c r="K494" s="213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129</v>
      </c>
      <c r="AU494" s="222" t="s">
        <v>127</v>
      </c>
      <c r="AV494" s="14" t="s">
        <v>127</v>
      </c>
      <c r="AW494" s="14" t="s">
        <v>30</v>
      </c>
      <c r="AX494" s="14" t="s">
        <v>72</v>
      </c>
      <c r="AY494" s="222" t="s">
        <v>119</v>
      </c>
    </row>
    <row r="495" spans="1:65" s="15" customFormat="1" ht="11.25">
      <c r="B495" s="223"/>
      <c r="C495" s="224"/>
      <c r="D495" s="203" t="s">
        <v>129</v>
      </c>
      <c r="E495" s="225" t="s">
        <v>1</v>
      </c>
      <c r="F495" s="226" t="s">
        <v>138</v>
      </c>
      <c r="G495" s="224"/>
      <c r="H495" s="227">
        <v>5</v>
      </c>
      <c r="I495" s="228"/>
      <c r="J495" s="224"/>
      <c r="K495" s="224"/>
      <c r="L495" s="229"/>
      <c r="M495" s="230"/>
      <c r="N495" s="231"/>
      <c r="O495" s="231"/>
      <c r="P495" s="231"/>
      <c r="Q495" s="231"/>
      <c r="R495" s="231"/>
      <c r="S495" s="231"/>
      <c r="T495" s="232"/>
      <c r="AT495" s="233" t="s">
        <v>129</v>
      </c>
      <c r="AU495" s="233" t="s">
        <v>127</v>
      </c>
      <c r="AV495" s="15" t="s">
        <v>126</v>
      </c>
      <c r="AW495" s="15" t="s">
        <v>30</v>
      </c>
      <c r="AX495" s="15" t="s">
        <v>80</v>
      </c>
      <c r="AY495" s="233" t="s">
        <v>119</v>
      </c>
    </row>
    <row r="496" spans="1:65" s="2" customFormat="1" ht="21.75" customHeight="1">
      <c r="A496" s="34"/>
      <c r="B496" s="35"/>
      <c r="C496" s="187" t="s">
        <v>600</v>
      </c>
      <c r="D496" s="187" t="s">
        <v>122</v>
      </c>
      <c r="E496" s="188" t="s">
        <v>601</v>
      </c>
      <c r="F496" s="189" t="s">
        <v>602</v>
      </c>
      <c r="G496" s="190" t="s">
        <v>190</v>
      </c>
      <c r="H496" s="191">
        <v>1</v>
      </c>
      <c r="I496" s="192"/>
      <c r="J496" s="193">
        <f>ROUND(I496*H496,2)</f>
        <v>0</v>
      </c>
      <c r="K496" s="194"/>
      <c r="L496" s="39"/>
      <c r="M496" s="195" t="s">
        <v>1</v>
      </c>
      <c r="N496" s="196" t="s">
        <v>38</v>
      </c>
      <c r="O496" s="71"/>
      <c r="P496" s="197">
        <f>O496*H496</f>
        <v>0</v>
      </c>
      <c r="Q496" s="197">
        <v>0</v>
      </c>
      <c r="R496" s="197">
        <f>Q496*H496</f>
        <v>0</v>
      </c>
      <c r="S496" s="197">
        <v>0</v>
      </c>
      <c r="T496" s="198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9" t="s">
        <v>320</v>
      </c>
      <c r="AT496" s="199" t="s">
        <v>122</v>
      </c>
      <c r="AU496" s="199" t="s">
        <v>127</v>
      </c>
      <c r="AY496" s="17" t="s">
        <v>119</v>
      </c>
      <c r="BE496" s="200">
        <f>IF(N496="základní",J496,0)</f>
        <v>0</v>
      </c>
      <c r="BF496" s="200">
        <f>IF(N496="snížená",J496,0)</f>
        <v>0</v>
      </c>
      <c r="BG496" s="200">
        <f>IF(N496="zákl. přenesená",J496,0)</f>
        <v>0</v>
      </c>
      <c r="BH496" s="200">
        <f>IF(N496="sníž. přenesená",J496,0)</f>
        <v>0</v>
      </c>
      <c r="BI496" s="200">
        <f>IF(N496="nulová",J496,0)</f>
        <v>0</v>
      </c>
      <c r="BJ496" s="17" t="s">
        <v>127</v>
      </c>
      <c r="BK496" s="200">
        <f>ROUND(I496*H496,2)</f>
        <v>0</v>
      </c>
      <c r="BL496" s="17" t="s">
        <v>320</v>
      </c>
      <c r="BM496" s="199" t="s">
        <v>603</v>
      </c>
    </row>
    <row r="497" spans="1:65" s="13" customFormat="1" ht="11.25">
      <c r="B497" s="201"/>
      <c r="C497" s="202"/>
      <c r="D497" s="203" t="s">
        <v>129</v>
      </c>
      <c r="E497" s="204" t="s">
        <v>1</v>
      </c>
      <c r="F497" s="205" t="s">
        <v>246</v>
      </c>
      <c r="G497" s="202"/>
      <c r="H497" s="204" t="s">
        <v>1</v>
      </c>
      <c r="I497" s="206"/>
      <c r="J497" s="202"/>
      <c r="K497" s="202"/>
      <c r="L497" s="207"/>
      <c r="M497" s="208"/>
      <c r="N497" s="209"/>
      <c r="O497" s="209"/>
      <c r="P497" s="209"/>
      <c r="Q497" s="209"/>
      <c r="R497" s="209"/>
      <c r="S497" s="209"/>
      <c r="T497" s="210"/>
      <c r="AT497" s="211" t="s">
        <v>129</v>
      </c>
      <c r="AU497" s="211" t="s">
        <v>127</v>
      </c>
      <c r="AV497" s="13" t="s">
        <v>80</v>
      </c>
      <c r="AW497" s="13" t="s">
        <v>30</v>
      </c>
      <c r="AX497" s="13" t="s">
        <v>72</v>
      </c>
      <c r="AY497" s="211" t="s">
        <v>119</v>
      </c>
    </row>
    <row r="498" spans="1:65" s="14" customFormat="1" ht="11.25">
      <c r="B498" s="212"/>
      <c r="C498" s="213"/>
      <c r="D498" s="203" t="s">
        <v>129</v>
      </c>
      <c r="E498" s="214" t="s">
        <v>1</v>
      </c>
      <c r="F498" s="215" t="s">
        <v>80</v>
      </c>
      <c r="G498" s="213"/>
      <c r="H498" s="216">
        <v>1</v>
      </c>
      <c r="I498" s="217"/>
      <c r="J498" s="213"/>
      <c r="K498" s="213"/>
      <c r="L498" s="218"/>
      <c r="M498" s="219"/>
      <c r="N498" s="220"/>
      <c r="O498" s="220"/>
      <c r="P498" s="220"/>
      <c r="Q498" s="220"/>
      <c r="R498" s="220"/>
      <c r="S498" s="220"/>
      <c r="T498" s="221"/>
      <c r="AT498" s="222" t="s">
        <v>129</v>
      </c>
      <c r="AU498" s="222" t="s">
        <v>127</v>
      </c>
      <c r="AV498" s="14" t="s">
        <v>127</v>
      </c>
      <c r="AW498" s="14" t="s">
        <v>30</v>
      </c>
      <c r="AX498" s="14" t="s">
        <v>80</v>
      </c>
      <c r="AY498" s="222" t="s">
        <v>119</v>
      </c>
    </row>
    <row r="499" spans="1:65" s="2" customFormat="1" ht="24.2" customHeight="1">
      <c r="A499" s="34"/>
      <c r="B499" s="35"/>
      <c r="C499" s="187" t="s">
        <v>604</v>
      </c>
      <c r="D499" s="187" t="s">
        <v>122</v>
      </c>
      <c r="E499" s="188" t="s">
        <v>605</v>
      </c>
      <c r="F499" s="189" t="s">
        <v>606</v>
      </c>
      <c r="G499" s="190" t="s">
        <v>190</v>
      </c>
      <c r="H499" s="191">
        <v>1</v>
      </c>
      <c r="I499" s="192"/>
      <c r="J499" s="193">
        <f t="shared" ref="J499:J506" si="0">ROUND(I499*H499,2)</f>
        <v>0</v>
      </c>
      <c r="K499" s="194"/>
      <c r="L499" s="39"/>
      <c r="M499" s="195" t="s">
        <v>1</v>
      </c>
      <c r="N499" s="196" t="s">
        <v>38</v>
      </c>
      <c r="O499" s="71"/>
      <c r="P499" s="197">
        <f t="shared" ref="P499:P506" si="1">O499*H499</f>
        <v>0</v>
      </c>
      <c r="Q499" s="197">
        <v>1.4999999999999999E-4</v>
      </c>
      <c r="R499" s="197">
        <f t="shared" ref="R499:R506" si="2">Q499*H499</f>
        <v>1.4999999999999999E-4</v>
      </c>
      <c r="S499" s="197">
        <v>0</v>
      </c>
      <c r="T499" s="198">
        <f t="shared" ref="T499:T506" si="3"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9" t="s">
        <v>320</v>
      </c>
      <c r="AT499" s="199" t="s">
        <v>122</v>
      </c>
      <c r="AU499" s="199" t="s">
        <v>127</v>
      </c>
      <c r="AY499" s="17" t="s">
        <v>119</v>
      </c>
      <c r="BE499" s="200">
        <f t="shared" ref="BE499:BE506" si="4">IF(N499="základní",J499,0)</f>
        <v>0</v>
      </c>
      <c r="BF499" s="200">
        <f t="shared" ref="BF499:BF506" si="5">IF(N499="snížená",J499,0)</f>
        <v>0</v>
      </c>
      <c r="BG499" s="200">
        <f t="shared" ref="BG499:BG506" si="6">IF(N499="zákl. přenesená",J499,0)</f>
        <v>0</v>
      </c>
      <c r="BH499" s="200">
        <f t="shared" ref="BH499:BH506" si="7">IF(N499="sníž. přenesená",J499,0)</f>
        <v>0</v>
      </c>
      <c r="BI499" s="200">
        <f t="shared" ref="BI499:BI506" si="8">IF(N499="nulová",J499,0)</f>
        <v>0</v>
      </c>
      <c r="BJ499" s="17" t="s">
        <v>127</v>
      </c>
      <c r="BK499" s="200">
        <f t="shared" ref="BK499:BK506" si="9">ROUND(I499*H499,2)</f>
        <v>0</v>
      </c>
      <c r="BL499" s="17" t="s">
        <v>320</v>
      </c>
      <c r="BM499" s="199" t="s">
        <v>607</v>
      </c>
    </row>
    <row r="500" spans="1:65" s="2" customFormat="1" ht="16.5" customHeight="1">
      <c r="A500" s="34"/>
      <c r="B500" s="35"/>
      <c r="C500" s="239" t="s">
        <v>608</v>
      </c>
      <c r="D500" s="239" t="s">
        <v>202</v>
      </c>
      <c r="E500" s="240" t="s">
        <v>609</v>
      </c>
      <c r="F500" s="241" t="s">
        <v>610</v>
      </c>
      <c r="G500" s="242" t="s">
        <v>190</v>
      </c>
      <c r="H500" s="243">
        <v>1</v>
      </c>
      <c r="I500" s="244"/>
      <c r="J500" s="245">
        <f t="shared" si="0"/>
        <v>0</v>
      </c>
      <c r="K500" s="246"/>
      <c r="L500" s="247"/>
      <c r="M500" s="248" t="s">
        <v>1</v>
      </c>
      <c r="N500" s="249" t="s">
        <v>38</v>
      </c>
      <c r="O500" s="71"/>
      <c r="P500" s="197">
        <f t="shared" si="1"/>
        <v>0</v>
      </c>
      <c r="Q500" s="197">
        <v>3.0400000000000002E-3</v>
      </c>
      <c r="R500" s="197">
        <f t="shared" si="2"/>
        <v>3.0400000000000002E-3</v>
      </c>
      <c r="S500" s="197">
        <v>0</v>
      </c>
      <c r="T500" s="198">
        <f t="shared" si="3"/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9" t="s">
        <v>406</v>
      </c>
      <c r="AT500" s="199" t="s">
        <v>202</v>
      </c>
      <c r="AU500" s="199" t="s">
        <v>127</v>
      </c>
      <c r="AY500" s="17" t="s">
        <v>119</v>
      </c>
      <c r="BE500" s="200">
        <f t="shared" si="4"/>
        <v>0</v>
      </c>
      <c r="BF500" s="200">
        <f t="shared" si="5"/>
        <v>0</v>
      </c>
      <c r="BG500" s="200">
        <f t="shared" si="6"/>
        <v>0</v>
      </c>
      <c r="BH500" s="200">
        <f t="shared" si="7"/>
        <v>0</v>
      </c>
      <c r="BI500" s="200">
        <f t="shared" si="8"/>
        <v>0</v>
      </c>
      <c r="BJ500" s="17" t="s">
        <v>127</v>
      </c>
      <c r="BK500" s="200">
        <f t="shared" si="9"/>
        <v>0</v>
      </c>
      <c r="BL500" s="17" t="s">
        <v>320</v>
      </c>
      <c r="BM500" s="199" t="s">
        <v>611</v>
      </c>
    </row>
    <row r="501" spans="1:65" s="2" customFormat="1" ht="24.2" customHeight="1">
      <c r="A501" s="34"/>
      <c r="B501" s="35"/>
      <c r="C501" s="187" t="s">
        <v>612</v>
      </c>
      <c r="D501" s="187" t="s">
        <v>122</v>
      </c>
      <c r="E501" s="188" t="s">
        <v>613</v>
      </c>
      <c r="F501" s="189" t="s">
        <v>614</v>
      </c>
      <c r="G501" s="190" t="s">
        <v>190</v>
      </c>
      <c r="H501" s="191">
        <v>2</v>
      </c>
      <c r="I501" s="192"/>
      <c r="J501" s="193">
        <f t="shared" si="0"/>
        <v>0</v>
      </c>
      <c r="K501" s="194"/>
      <c r="L501" s="39"/>
      <c r="M501" s="195" t="s">
        <v>1</v>
      </c>
      <c r="N501" s="196" t="s">
        <v>38</v>
      </c>
      <c r="O501" s="71"/>
      <c r="P501" s="197">
        <f t="shared" si="1"/>
        <v>0</v>
      </c>
      <c r="Q501" s="197">
        <v>6.0000000000000002E-5</v>
      </c>
      <c r="R501" s="197">
        <f t="shared" si="2"/>
        <v>1.2E-4</v>
      </c>
      <c r="S501" s="197">
        <v>0</v>
      </c>
      <c r="T501" s="198">
        <f t="shared" si="3"/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9" t="s">
        <v>320</v>
      </c>
      <c r="AT501" s="199" t="s">
        <v>122</v>
      </c>
      <c r="AU501" s="199" t="s">
        <v>127</v>
      </c>
      <c r="AY501" s="17" t="s">
        <v>119</v>
      </c>
      <c r="BE501" s="200">
        <f t="shared" si="4"/>
        <v>0</v>
      </c>
      <c r="BF501" s="200">
        <f t="shared" si="5"/>
        <v>0</v>
      </c>
      <c r="BG501" s="200">
        <f t="shared" si="6"/>
        <v>0</v>
      </c>
      <c r="BH501" s="200">
        <f t="shared" si="7"/>
        <v>0</v>
      </c>
      <c r="BI501" s="200">
        <f t="shared" si="8"/>
        <v>0</v>
      </c>
      <c r="BJ501" s="17" t="s">
        <v>127</v>
      </c>
      <c r="BK501" s="200">
        <f t="shared" si="9"/>
        <v>0</v>
      </c>
      <c r="BL501" s="17" t="s">
        <v>320</v>
      </c>
      <c r="BM501" s="199" t="s">
        <v>615</v>
      </c>
    </row>
    <row r="502" spans="1:65" s="2" customFormat="1" ht="24.2" customHeight="1">
      <c r="A502" s="34"/>
      <c r="B502" s="35"/>
      <c r="C502" s="239" t="s">
        <v>616</v>
      </c>
      <c r="D502" s="239" t="s">
        <v>202</v>
      </c>
      <c r="E502" s="240" t="s">
        <v>617</v>
      </c>
      <c r="F502" s="241" t="s">
        <v>618</v>
      </c>
      <c r="G502" s="242" t="s">
        <v>190</v>
      </c>
      <c r="H502" s="243">
        <v>2</v>
      </c>
      <c r="I502" s="244"/>
      <c r="J502" s="245">
        <f t="shared" si="0"/>
        <v>0</v>
      </c>
      <c r="K502" s="246"/>
      <c r="L502" s="247"/>
      <c r="M502" s="248" t="s">
        <v>1</v>
      </c>
      <c r="N502" s="249" t="s">
        <v>38</v>
      </c>
      <c r="O502" s="71"/>
      <c r="P502" s="197">
        <f t="shared" si="1"/>
        <v>0</v>
      </c>
      <c r="Q502" s="197">
        <v>4.4999999999999999E-4</v>
      </c>
      <c r="R502" s="197">
        <f t="shared" si="2"/>
        <v>8.9999999999999998E-4</v>
      </c>
      <c r="S502" s="197">
        <v>0</v>
      </c>
      <c r="T502" s="198">
        <f t="shared" si="3"/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9" t="s">
        <v>406</v>
      </c>
      <c r="AT502" s="199" t="s">
        <v>202</v>
      </c>
      <c r="AU502" s="199" t="s">
        <v>127</v>
      </c>
      <c r="AY502" s="17" t="s">
        <v>119</v>
      </c>
      <c r="BE502" s="200">
        <f t="shared" si="4"/>
        <v>0</v>
      </c>
      <c r="BF502" s="200">
        <f t="shared" si="5"/>
        <v>0</v>
      </c>
      <c r="BG502" s="200">
        <f t="shared" si="6"/>
        <v>0</v>
      </c>
      <c r="BH502" s="200">
        <f t="shared" si="7"/>
        <v>0</v>
      </c>
      <c r="BI502" s="200">
        <f t="shared" si="8"/>
        <v>0</v>
      </c>
      <c r="BJ502" s="17" t="s">
        <v>127</v>
      </c>
      <c r="BK502" s="200">
        <f t="shared" si="9"/>
        <v>0</v>
      </c>
      <c r="BL502" s="17" t="s">
        <v>320</v>
      </c>
      <c r="BM502" s="199" t="s">
        <v>619</v>
      </c>
    </row>
    <row r="503" spans="1:65" s="2" customFormat="1" ht="21.75" customHeight="1">
      <c r="A503" s="34"/>
      <c r="B503" s="35"/>
      <c r="C503" s="187" t="s">
        <v>620</v>
      </c>
      <c r="D503" s="187" t="s">
        <v>122</v>
      </c>
      <c r="E503" s="188" t="s">
        <v>621</v>
      </c>
      <c r="F503" s="189" t="s">
        <v>622</v>
      </c>
      <c r="G503" s="190" t="s">
        <v>390</v>
      </c>
      <c r="H503" s="191">
        <v>14</v>
      </c>
      <c r="I503" s="192"/>
      <c r="J503" s="193">
        <f t="shared" si="0"/>
        <v>0</v>
      </c>
      <c r="K503" s="194"/>
      <c r="L503" s="39"/>
      <c r="M503" s="195" t="s">
        <v>1</v>
      </c>
      <c r="N503" s="196" t="s">
        <v>38</v>
      </c>
      <c r="O503" s="71"/>
      <c r="P503" s="197">
        <f t="shared" si="1"/>
        <v>0</v>
      </c>
      <c r="Q503" s="197">
        <v>0</v>
      </c>
      <c r="R503" s="197">
        <f t="shared" si="2"/>
        <v>0</v>
      </c>
      <c r="S503" s="197">
        <v>0</v>
      </c>
      <c r="T503" s="198">
        <f t="shared" si="3"/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9" t="s">
        <v>320</v>
      </c>
      <c r="AT503" s="199" t="s">
        <v>122</v>
      </c>
      <c r="AU503" s="199" t="s">
        <v>127</v>
      </c>
      <c r="AY503" s="17" t="s">
        <v>119</v>
      </c>
      <c r="BE503" s="200">
        <f t="shared" si="4"/>
        <v>0</v>
      </c>
      <c r="BF503" s="200">
        <f t="shared" si="5"/>
        <v>0</v>
      </c>
      <c r="BG503" s="200">
        <f t="shared" si="6"/>
        <v>0</v>
      </c>
      <c r="BH503" s="200">
        <f t="shared" si="7"/>
        <v>0</v>
      </c>
      <c r="BI503" s="200">
        <f t="shared" si="8"/>
        <v>0</v>
      </c>
      <c r="BJ503" s="17" t="s">
        <v>127</v>
      </c>
      <c r="BK503" s="200">
        <f t="shared" si="9"/>
        <v>0</v>
      </c>
      <c r="BL503" s="17" t="s">
        <v>320</v>
      </c>
      <c r="BM503" s="199" t="s">
        <v>623</v>
      </c>
    </row>
    <row r="504" spans="1:65" s="2" customFormat="1" ht="24.2" customHeight="1">
      <c r="A504" s="34"/>
      <c r="B504" s="35"/>
      <c r="C504" s="187" t="s">
        <v>624</v>
      </c>
      <c r="D504" s="187" t="s">
        <v>122</v>
      </c>
      <c r="E504" s="188" t="s">
        <v>625</v>
      </c>
      <c r="F504" s="189" t="s">
        <v>626</v>
      </c>
      <c r="G504" s="190" t="s">
        <v>190</v>
      </c>
      <c r="H504" s="191">
        <v>1</v>
      </c>
      <c r="I504" s="192"/>
      <c r="J504" s="193">
        <f t="shared" si="0"/>
        <v>0</v>
      </c>
      <c r="K504" s="194"/>
      <c r="L504" s="39"/>
      <c r="M504" s="195" t="s">
        <v>1</v>
      </c>
      <c r="N504" s="196" t="s">
        <v>38</v>
      </c>
      <c r="O504" s="71"/>
      <c r="P504" s="197">
        <f t="shared" si="1"/>
        <v>0</v>
      </c>
      <c r="Q504" s="197">
        <v>0</v>
      </c>
      <c r="R504" s="197">
        <f t="shared" si="2"/>
        <v>0</v>
      </c>
      <c r="S504" s="197">
        <v>0</v>
      </c>
      <c r="T504" s="198">
        <f t="shared" si="3"/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9" t="s">
        <v>320</v>
      </c>
      <c r="AT504" s="199" t="s">
        <v>122</v>
      </c>
      <c r="AU504" s="199" t="s">
        <v>127</v>
      </c>
      <c r="AY504" s="17" t="s">
        <v>119</v>
      </c>
      <c r="BE504" s="200">
        <f t="shared" si="4"/>
        <v>0</v>
      </c>
      <c r="BF504" s="200">
        <f t="shared" si="5"/>
        <v>0</v>
      </c>
      <c r="BG504" s="200">
        <f t="shared" si="6"/>
        <v>0</v>
      </c>
      <c r="BH504" s="200">
        <f t="shared" si="7"/>
        <v>0</v>
      </c>
      <c r="BI504" s="200">
        <f t="shared" si="8"/>
        <v>0</v>
      </c>
      <c r="BJ504" s="17" t="s">
        <v>127</v>
      </c>
      <c r="BK504" s="200">
        <f t="shared" si="9"/>
        <v>0</v>
      </c>
      <c r="BL504" s="17" t="s">
        <v>320</v>
      </c>
      <c r="BM504" s="199" t="s">
        <v>627</v>
      </c>
    </row>
    <row r="505" spans="1:65" s="2" customFormat="1" ht="33" customHeight="1">
      <c r="A505" s="34"/>
      <c r="B505" s="35"/>
      <c r="C505" s="187" t="s">
        <v>628</v>
      </c>
      <c r="D505" s="187" t="s">
        <v>122</v>
      </c>
      <c r="E505" s="188" t="s">
        <v>629</v>
      </c>
      <c r="F505" s="189" t="s">
        <v>630</v>
      </c>
      <c r="G505" s="190" t="s">
        <v>195</v>
      </c>
      <c r="H505" s="191">
        <v>1.6E-2</v>
      </c>
      <c r="I505" s="192"/>
      <c r="J505" s="193">
        <f t="shared" si="0"/>
        <v>0</v>
      </c>
      <c r="K505" s="194"/>
      <c r="L505" s="39"/>
      <c r="M505" s="195" t="s">
        <v>1</v>
      </c>
      <c r="N505" s="196" t="s">
        <v>38</v>
      </c>
      <c r="O505" s="71"/>
      <c r="P505" s="197">
        <f t="shared" si="1"/>
        <v>0</v>
      </c>
      <c r="Q505" s="197">
        <v>0</v>
      </c>
      <c r="R505" s="197">
        <f t="shared" si="2"/>
        <v>0</v>
      </c>
      <c r="S505" s="197">
        <v>0</v>
      </c>
      <c r="T505" s="198">
        <f t="shared" si="3"/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9" t="s">
        <v>320</v>
      </c>
      <c r="AT505" s="199" t="s">
        <v>122</v>
      </c>
      <c r="AU505" s="199" t="s">
        <v>127</v>
      </c>
      <c r="AY505" s="17" t="s">
        <v>119</v>
      </c>
      <c r="BE505" s="200">
        <f t="shared" si="4"/>
        <v>0</v>
      </c>
      <c r="BF505" s="200">
        <f t="shared" si="5"/>
        <v>0</v>
      </c>
      <c r="BG505" s="200">
        <f t="shared" si="6"/>
        <v>0</v>
      </c>
      <c r="BH505" s="200">
        <f t="shared" si="7"/>
        <v>0</v>
      </c>
      <c r="BI505" s="200">
        <f t="shared" si="8"/>
        <v>0</v>
      </c>
      <c r="BJ505" s="17" t="s">
        <v>127</v>
      </c>
      <c r="BK505" s="200">
        <f t="shared" si="9"/>
        <v>0</v>
      </c>
      <c r="BL505" s="17" t="s">
        <v>320</v>
      </c>
      <c r="BM505" s="199" t="s">
        <v>631</v>
      </c>
    </row>
    <row r="506" spans="1:65" s="2" customFormat="1" ht="24.2" customHeight="1">
      <c r="A506" s="34"/>
      <c r="B506" s="35"/>
      <c r="C506" s="187" t="s">
        <v>632</v>
      </c>
      <c r="D506" s="187" t="s">
        <v>122</v>
      </c>
      <c r="E506" s="188" t="s">
        <v>633</v>
      </c>
      <c r="F506" s="189" t="s">
        <v>634</v>
      </c>
      <c r="G506" s="190" t="s">
        <v>195</v>
      </c>
      <c r="H506" s="191">
        <v>1.6E-2</v>
      </c>
      <c r="I506" s="192"/>
      <c r="J506" s="193">
        <f t="shared" si="0"/>
        <v>0</v>
      </c>
      <c r="K506" s="194"/>
      <c r="L506" s="39"/>
      <c r="M506" s="195" t="s">
        <v>1</v>
      </c>
      <c r="N506" s="196" t="s">
        <v>38</v>
      </c>
      <c r="O506" s="71"/>
      <c r="P506" s="197">
        <f t="shared" si="1"/>
        <v>0</v>
      </c>
      <c r="Q506" s="197">
        <v>0</v>
      </c>
      <c r="R506" s="197">
        <f t="shared" si="2"/>
        <v>0</v>
      </c>
      <c r="S506" s="197">
        <v>0</v>
      </c>
      <c r="T506" s="198">
        <f t="shared" si="3"/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9" t="s">
        <v>320</v>
      </c>
      <c r="AT506" s="199" t="s">
        <v>122</v>
      </c>
      <c r="AU506" s="199" t="s">
        <v>127</v>
      </c>
      <c r="AY506" s="17" t="s">
        <v>119</v>
      </c>
      <c r="BE506" s="200">
        <f t="shared" si="4"/>
        <v>0</v>
      </c>
      <c r="BF506" s="200">
        <f t="shared" si="5"/>
        <v>0</v>
      </c>
      <c r="BG506" s="200">
        <f t="shared" si="6"/>
        <v>0</v>
      </c>
      <c r="BH506" s="200">
        <f t="shared" si="7"/>
        <v>0</v>
      </c>
      <c r="BI506" s="200">
        <f t="shared" si="8"/>
        <v>0</v>
      </c>
      <c r="BJ506" s="17" t="s">
        <v>127</v>
      </c>
      <c r="BK506" s="200">
        <f t="shared" si="9"/>
        <v>0</v>
      </c>
      <c r="BL506" s="17" t="s">
        <v>320</v>
      </c>
      <c r="BM506" s="199" t="s">
        <v>635</v>
      </c>
    </row>
    <row r="507" spans="1:65" s="12" customFormat="1" ht="22.9" customHeight="1">
      <c r="B507" s="171"/>
      <c r="C507" s="172"/>
      <c r="D507" s="173" t="s">
        <v>71</v>
      </c>
      <c r="E507" s="185" t="s">
        <v>636</v>
      </c>
      <c r="F507" s="185" t="s">
        <v>637</v>
      </c>
      <c r="G507" s="172"/>
      <c r="H507" s="172"/>
      <c r="I507" s="175"/>
      <c r="J507" s="186">
        <f>BK507</f>
        <v>0</v>
      </c>
      <c r="K507" s="172"/>
      <c r="L507" s="177"/>
      <c r="M507" s="178"/>
      <c r="N507" s="179"/>
      <c r="O507" s="179"/>
      <c r="P507" s="180">
        <f>SUM(P508:P554)</f>
        <v>0</v>
      </c>
      <c r="Q507" s="179"/>
      <c r="R507" s="180">
        <f>SUM(R508:R554)</f>
        <v>3.59648625E-2</v>
      </c>
      <c r="S507" s="179"/>
      <c r="T507" s="181">
        <f>SUM(T508:T554)</f>
        <v>3.4679999999999996E-2</v>
      </c>
      <c r="AR507" s="182" t="s">
        <v>127</v>
      </c>
      <c r="AT507" s="183" t="s">
        <v>71</v>
      </c>
      <c r="AU507" s="183" t="s">
        <v>80</v>
      </c>
      <c r="AY507" s="182" t="s">
        <v>119</v>
      </c>
      <c r="BK507" s="184">
        <f>SUM(BK508:BK554)</f>
        <v>0</v>
      </c>
    </row>
    <row r="508" spans="1:65" s="2" customFormat="1" ht="24.2" customHeight="1">
      <c r="A508" s="34"/>
      <c r="B508" s="35"/>
      <c r="C508" s="187" t="s">
        <v>638</v>
      </c>
      <c r="D508" s="187" t="s">
        <v>122</v>
      </c>
      <c r="E508" s="188" t="s">
        <v>639</v>
      </c>
      <c r="F508" s="189" t="s">
        <v>640</v>
      </c>
      <c r="G508" s="190" t="s">
        <v>390</v>
      </c>
      <c r="H508" s="191">
        <v>10</v>
      </c>
      <c r="I508" s="192"/>
      <c r="J508" s="193">
        <f>ROUND(I508*H508,2)</f>
        <v>0</v>
      </c>
      <c r="K508" s="194"/>
      <c r="L508" s="39"/>
      <c r="M508" s="195" t="s">
        <v>1</v>
      </c>
      <c r="N508" s="196" t="s">
        <v>38</v>
      </c>
      <c r="O508" s="71"/>
      <c r="P508" s="197">
        <f>O508*H508</f>
        <v>0</v>
      </c>
      <c r="Q508" s="197">
        <v>0</v>
      </c>
      <c r="R508" s="197">
        <f>Q508*H508</f>
        <v>0</v>
      </c>
      <c r="S508" s="197">
        <v>2.1299999999999999E-3</v>
      </c>
      <c r="T508" s="198">
        <f>S508*H508</f>
        <v>2.1299999999999999E-2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9" t="s">
        <v>320</v>
      </c>
      <c r="AT508" s="199" t="s">
        <v>122</v>
      </c>
      <c r="AU508" s="199" t="s">
        <v>127</v>
      </c>
      <c r="AY508" s="17" t="s">
        <v>119</v>
      </c>
      <c r="BE508" s="200">
        <f>IF(N508="základní",J508,0)</f>
        <v>0</v>
      </c>
      <c r="BF508" s="200">
        <f>IF(N508="snížená",J508,0)</f>
        <v>0</v>
      </c>
      <c r="BG508" s="200">
        <f>IF(N508="zákl. přenesená",J508,0)</f>
        <v>0</v>
      </c>
      <c r="BH508" s="200">
        <f>IF(N508="sníž. přenesená",J508,0)</f>
        <v>0</v>
      </c>
      <c r="BI508" s="200">
        <f>IF(N508="nulová",J508,0)</f>
        <v>0</v>
      </c>
      <c r="BJ508" s="17" t="s">
        <v>127</v>
      </c>
      <c r="BK508" s="200">
        <f>ROUND(I508*H508,2)</f>
        <v>0</v>
      </c>
      <c r="BL508" s="17" t="s">
        <v>320</v>
      </c>
      <c r="BM508" s="199" t="s">
        <v>641</v>
      </c>
    </row>
    <row r="509" spans="1:65" s="13" customFormat="1" ht="11.25">
      <c r="B509" s="201"/>
      <c r="C509" s="202"/>
      <c r="D509" s="203" t="s">
        <v>129</v>
      </c>
      <c r="E509" s="204" t="s">
        <v>1</v>
      </c>
      <c r="F509" s="205" t="s">
        <v>248</v>
      </c>
      <c r="G509" s="202"/>
      <c r="H509" s="204" t="s">
        <v>1</v>
      </c>
      <c r="I509" s="206"/>
      <c r="J509" s="202"/>
      <c r="K509" s="202"/>
      <c r="L509" s="207"/>
      <c r="M509" s="208"/>
      <c r="N509" s="209"/>
      <c r="O509" s="209"/>
      <c r="P509" s="209"/>
      <c r="Q509" s="209"/>
      <c r="R509" s="209"/>
      <c r="S509" s="209"/>
      <c r="T509" s="210"/>
      <c r="AT509" s="211" t="s">
        <v>129</v>
      </c>
      <c r="AU509" s="211" t="s">
        <v>127</v>
      </c>
      <c r="AV509" s="13" t="s">
        <v>80</v>
      </c>
      <c r="AW509" s="13" t="s">
        <v>30</v>
      </c>
      <c r="AX509" s="13" t="s">
        <v>72</v>
      </c>
      <c r="AY509" s="211" t="s">
        <v>119</v>
      </c>
    </row>
    <row r="510" spans="1:65" s="14" customFormat="1" ht="11.25">
      <c r="B510" s="212"/>
      <c r="C510" s="213"/>
      <c r="D510" s="203" t="s">
        <v>129</v>
      </c>
      <c r="E510" s="214" t="s">
        <v>1</v>
      </c>
      <c r="F510" s="215" t="s">
        <v>126</v>
      </c>
      <c r="G510" s="213"/>
      <c r="H510" s="216">
        <v>4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129</v>
      </c>
      <c r="AU510" s="222" t="s">
        <v>127</v>
      </c>
      <c r="AV510" s="14" t="s">
        <v>127</v>
      </c>
      <c r="AW510" s="14" t="s">
        <v>30</v>
      </c>
      <c r="AX510" s="14" t="s">
        <v>72</v>
      </c>
      <c r="AY510" s="222" t="s">
        <v>119</v>
      </c>
    </row>
    <row r="511" spans="1:65" s="13" customFormat="1" ht="11.25">
      <c r="B511" s="201"/>
      <c r="C511" s="202"/>
      <c r="D511" s="203" t="s">
        <v>129</v>
      </c>
      <c r="E511" s="204" t="s">
        <v>1</v>
      </c>
      <c r="F511" s="205" t="s">
        <v>225</v>
      </c>
      <c r="G511" s="202"/>
      <c r="H511" s="204" t="s">
        <v>1</v>
      </c>
      <c r="I511" s="206"/>
      <c r="J511" s="202"/>
      <c r="K511" s="202"/>
      <c r="L511" s="207"/>
      <c r="M511" s="208"/>
      <c r="N511" s="209"/>
      <c r="O511" s="209"/>
      <c r="P511" s="209"/>
      <c r="Q511" s="209"/>
      <c r="R511" s="209"/>
      <c r="S511" s="209"/>
      <c r="T511" s="210"/>
      <c r="AT511" s="211" t="s">
        <v>129</v>
      </c>
      <c r="AU511" s="211" t="s">
        <v>127</v>
      </c>
      <c r="AV511" s="13" t="s">
        <v>80</v>
      </c>
      <c r="AW511" s="13" t="s">
        <v>30</v>
      </c>
      <c r="AX511" s="13" t="s">
        <v>72</v>
      </c>
      <c r="AY511" s="211" t="s">
        <v>119</v>
      </c>
    </row>
    <row r="512" spans="1:65" s="14" customFormat="1" ht="11.25">
      <c r="B512" s="212"/>
      <c r="C512" s="213"/>
      <c r="D512" s="203" t="s">
        <v>129</v>
      </c>
      <c r="E512" s="214" t="s">
        <v>1</v>
      </c>
      <c r="F512" s="215" t="s">
        <v>219</v>
      </c>
      <c r="G512" s="213"/>
      <c r="H512" s="216">
        <v>6</v>
      </c>
      <c r="I512" s="217"/>
      <c r="J512" s="213"/>
      <c r="K512" s="213"/>
      <c r="L512" s="218"/>
      <c r="M512" s="219"/>
      <c r="N512" s="220"/>
      <c r="O512" s="220"/>
      <c r="P512" s="220"/>
      <c r="Q512" s="220"/>
      <c r="R512" s="220"/>
      <c r="S512" s="220"/>
      <c r="T512" s="221"/>
      <c r="AT512" s="222" t="s">
        <v>129</v>
      </c>
      <c r="AU512" s="222" t="s">
        <v>127</v>
      </c>
      <c r="AV512" s="14" t="s">
        <v>127</v>
      </c>
      <c r="AW512" s="14" t="s">
        <v>30</v>
      </c>
      <c r="AX512" s="14" t="s">
        <v>72</v>
      </c>
      <c r="AY512" s="222" t="s">
        <v>119</v>
      </c>
    </row>
    <row r="513" spans="1:65" s="15" customFormat="1" ht="11.25">
      <c r="B513" s="223"/>
      <c r="C513" s="224"/>
      <c r="D513" s="203" t="s">
        <v>129</v>
      </c>
      <c r="E513" s="225" t="s">
        <v>1</v>
      </c>
      <c r="F513" s="226" t="s">
        <v>138</v>
      </c>
      <c r="G513" s="224"/>
      <c r="H513" s="227">
        <v>10</v>
      </c>
      <c r="I513" s="228"/>
      <c r="J513" s="224"/>
      <c r="K513" s="224"/>
      <c r="L513" s="229"/>
      <c r="M513" s="230"/>
      <c r="N513" s="231"/>
      <c r="O513" s="231"/>
      <c r="P513" s="231"/>
      <c r="Q513" s="231"/>
      <c r="R513" s="231"/>
      <c r="S513" s="231"/>
      <c r="T513" s="232"/>
      <c r="AT513" s="233" t="s">
        <v>129</v>
      </c>
      <c r="AU513" s="233" t="s">
        <v>127</v>
      </c>
      <c r="AV513" s="15" t="s">
        <v>126</v>
      </c>
      <c r="AW513" s="15" t="s">
        <v>30</v>
      </c>
      <c r="AX513" s="15" t="s">
        <v>80</v>
      </c>
      <c r="AY513" s="233" t="s">
        <v>119</v>
      </c>
    </row>
    <row r="514" spans="1:65" s="2" customFormat="1" ht="24.2" customHeight="1">
      <c r="A514" s="34"/>
      <c r="B514" s="35"/>
      <c r="C514" s="187" t="s">
        <v>642</v>
      </c>
      <c r="D514" s="187" t="s">
        <v>122</v>
      </c>
      <c r="E514" s="188" t="s">
        <v>643</v>
      </c>
      <c r="F514" s="189" t="s">
        <v>644</v>
      </c>
      <c r="G514" s="190" t="s">
        <v>390</v>
      </c>
      <c r="H514" s="191">
        <v>25</v>
      </c>
      <c r="I514" s="192"/>
      <c r="J514" s="193">
        <f>ROUND(I514*H514,2)</f>
        <v>0</v>
      </c>
      <c r="K514" s="194"/>
      <c r="L514" s="39"/>
      <c r="M514" s="195" t="s">
        <v>1</v>
      </c>
      <c r="N514" s="196" t="s">
        <v>38</v>
      </c>
      <c r="O514" s="71"/>
      <c r="P514" s="197">
        <f>O514*H514</f>
        <v>0</v>
      </c>
      <c r="Q514" s="197">
        <v>1.1590999999999999E-3</v>
      </c>
      <c r="R514" s="197">
        <f>Q514*H514</f>
        <v>2.89775E-2</v>
      </c>
      <c r="S514" s="197">
        <v>0</v>
      </c>
      <c r="T514" s="198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9" t="s">
        <v>320</v>
      </c>
      <c r="AT514" s="199" t="s">
        <v>122</v>
      </c>
      <c r="AU514" s="199" t="s">
        <v>127</v>
      </c>
      <c r="AY514" s="17" t="s">
        <v>119</v>
      </c>
      <c r="BE514" s="200">
        <f>IF(N514="základní",J514,0)</f>
        <v>0</v>
      </c>
      <c r="BF514" s="200">
        <f>IF(N514="snížená",J514,0)</f>
        <v>0</v>
      </c>
      <c r="BG514" s="200">
        <f>IF(N514="zákl. přenesená",J514,0)</f>
        <v>0</v>
      </c>
      <c r="BH514" s="200">
        <f>IF(N514="sníž. přenesená",J514,0)</f>
        <v>0</v>
      </c>
      <c r="BI514" s="200">
        <f>IF(N514="nulová",J514,0)</f>
        <v>0</v>
      </c>
      <c r="BJ514" s="17" t="s">
        <v>127</v>
      </c>
      <c r="BK514" s="200">
        <f>ROUND(I514*H514,2)</f>
        <v>0</v>
      </c>
      <c r="BL514" s="17" t="s">
        <v>320</v>
      </c>
      <c r="BM514" s="199" t="s">
        <v>645</v>
      </c>
    </row>
    <row r="515" spans="1:65" s="13" customFormat="1" ht="11.25">
      <c r="B515" s="201"/>
      <c r="C515" s="202"/>
      <c r="D515" s="203" t="s">
        <v>129</v>
      </c>
      <c r="E515" s="204" t="s">
        <v>1</v>
      </c>
      <c r="F515" s="205" t="s">
        <v>646</v>
      </c>
      <c r="G515" s="202"/>
      <c r="H515" s="204" t="s">
        <v>1</v>
      </c>
      <c r="I515" s="206"/>
      <c r="J515" s="202"/>
      <c r="K515" s="202"/>
      <c r="L515" s="207"/>
      <c r="M515" s="208"/>
      <c r="N515" s="209"/>
      <c r="O515" s="209"/>
      <c r="P515" s="209"/>
      <c r="Q515" s="209"/>
      <c r="R515" s="209"/>
      <c r="S515" s="209"/>
      <c r="T515" s="210"/>
      <c r="AT515" s="211" t="s">
        <v>129</v>
      </c>
      <c r="AU515" s="211" t="s">
        <v>127</v>
      </c>
      <c r="AV515" s="13" t="s">
        <v>80</v>
      </c>
      <c r="AW515" s="13" t="s">
        <v>30</v>
      </c>
      <c r="AX515" s="13" t="s">
        <v>72</v>
      </c>
      <c r="AY515" s="211" t="s">
        <v>119</v>
      </c>
    </row>
    <row r="516" spans="1:65" s="14" customFormat="1" ht="11.25">
      <c r="B516" s="212"/>
      <c r="C516" s="213"/>
      <c r="D516" s="203" t="s">
        <v>129</v>
      </c>
      <c r="E516" s="214" t="s">
        <v>1</v>
      </c>
      <c r="F516" s="215" t="s">
        <v>647</v>
      </c>
      <c r="G516" s="213"/>
      <c r="H516" s="216">
        <v>10</v>
      </c>
      <c r="I516" s="217"/>
      <c r="J516" s="213"/>
      <c r="K516" s="213"/>
      <c r="L516" s="218"/>
      <c r="M516" s="219"/>
      <c r="N516" s="220"/>
      <c r="O516" s="220"/>
      <c r="P516" s="220"/>
      <c r="Q516" s="220"/>
      <c r="R516" s="220"/>
      <c r="S516" s="220"/>
      <c r="T516" s="221"/>
      <c r="AT516" s="222" t="s">
        <v>129</v>
      </c>
      <c r="AU516" s="222" t="s">
        <v>127</v>
      </c>
      <c r="AV516" s="14" t="s">
        <v>127</v>
      </c>
      <c r="AW516" s="14" t="s">
        <v>30</v>
      </c>
      <c r="AX516" s="14" t="s">
        <v>72</v>
      </c>
      <c r="AY516" s="222" t="s">
        <v>119</v>
      </c>
    </row>
    <row r="517" spans="1:65" s="13" customFormat="1" ht="11.25">
      <c r="B517" s="201"/>
      <c r="C517" s="202"/>
      <c r="D517" s="203" t="s">
        <v>129</v>
      </c>
      <c r="E517" s="204" t="s">
        <v>1</v>
      </c>
      <c r="F517" s="205" t="s">
        <v>225</v>
      </c>
      <c r="G517" s="202"/>
      <c r="H517" s="204" t="s">
        <v>1</v>
      </c>
      <c r="I517" s="206"/>
      <c r="J517" s="202"/>
      <c r="K517" s="202"/>
      <c r="L517" s="207"/>
      <c r="M517" s="208"/>
      <c r="N517" s="209"/>
      <c r="O517" s="209"/>
      <c r="P517" s="209"/>
      <c r="Q517" s="209"/>
      <c r="R517" s="209"/>
      <c r="S517" s="209"/>
      <c r="T517" s="210"/>
      <c r="AT517" s="211" t="s">
        <v>129</v>
      </c>
      <c r="AU517" s="211" t="s">
        <v>127</v>
      </c>
      <c r="AV517" s="13" t="s">
        <v>80</v>
      </c>
      <c r="AW517" s="13" t="s">
        <v>30</v>
      </c>
      <c r="AX517" s="13" t="s">
        <v>72</v>
      </c>
      <c r="AY517" s="211" t="s">
        <v>119</v>
      </c>
    </row>
    <row r="518" spans="1:65" s="14" customFormat="1" ht="11.25">
      <c r="B518" s="212"/>
      <c r="C518" s="213"/>
      <c r="D518" s="203" t="s">
        <v>129</v>
      </c>
      <c r="E518" s="214" t="s">
        <v>1</v>
      </c>
      <c r="F518" s="215" t="s">
        <v>648</v>
      </c>
      <c r="G518" s="213"/>
      <c r="H518" s="216">
        <v>15</v>
      </c>
      <c r="I518" s="217"/>
      <c r="J518" s="213"/>
      <c r="K518" s="213"/>
      <c r="L518" s="218"/>
      <c r="M518" s="219"/>
      <c r="N518" s="220"/>
      <c r="O518" s="220"/>
      <c r="P518" s="220"/>
      <c r="Q518" s="220"/>
      <c r="R518" s="220"/>
      <c r="S518" s="220"/>
      <c r="T518" s="221"/>
      <c r="AT518" s="222" t="s">
        <v>129</v>
      </c>
      <c r="AU518" s="222" t="s">
        <v>127</v>
      </c>
      <c r="AV518" s="14" t="s">
        <v>127</v>
      </c>
      <c r="AW518" s="14" t="s">
        <v>30</v>
      </c>
      <c r="AX518" s="14" t="s">
        <v>72</v>
      </c>
      <c r="AY518" s="222" t="s">
        <v>119</v>
      </c>
    </row>
    <row r="519" spans="1:65" s="15" customFormat="1" ht="11.25">
      <c r="B519" s="223"/>
      <c r="C519" s="224"/>
      <c r="D519" s="203" t="s">
        <v>129</v>
      </c>
      <c r="E519" s="225" t="s">
        <v>1</v>
      </c>
      <c r="F519" s="226" t="s">
        <v>138</v>
      </c>
      <c r="G519" s="224"/>
      <c r="H519" s="227">
        <v>25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AT519" s="233" t="s">
        <v>129</v>
      </c>
      <c r="AU519" s="233" t="s">
        <v>127</v>
      </c>
      <c r="AV519" s="15" t="s">
        <v>126</v>
      </c>
      <c r="AW519" s="15" t="s">
        <v>30</v>
      </c>
      <c r="AX519" s="15" t="s">
        <v>80</v>
      </c>
      <c r="AY519" s="233" t="s">
        <v>119</v>
      </c>
    </row>
    <row r="520" spans="1:65" s="2" customFormat="1" ht="24.2" customHeight="1">
      <c r="A520" s="34"/>
      <c r="B520" s="35"/>
      <c r="C520" s="187" t="s">
        <v>649</v>
      </c>
      <c r="D520" s="187" t="s">
        <v>122</v>
      </c>
      <c r="E520" s="188" t="s">
        <v>650</v>
      </c>
      <c r="F520" s="189" t="s">
        <v>651</v>
      </c>
      <c r="G520" s="190" t="s">
        <v>652</v>
      </c>
      <c r="H520" s="191">
        <v>1</v>
      </c>
      <c r="I520" s="192"/>
      <c r="J520" s="193">
        <f>ROUND(I520*H520,2)</f>
        <v>0</v>
      </c>
      <c r="K520" s="194"/>
      <c r="L520" s="39"/>
      <c r="M520" s="195" t="s">
        <v>1</v>
      </c>
      <c r="N520" s="196" t="s">
        <v>38</v>
      </c>
      <c r="O520" s="71"/>
      <c r="P520" s="197">
        <f>O520*H520</f>
        <v>0</v>
      </c>
      <c r="Q520" s="197">
        <v>0</v>
      </c>
      <c r="R520" s="197">
        <f>Q520*H520</f>
        <v>0</v>
      </c>
      <c r="S520" s="197">
        <v>0</v>
      </c>
      <c r="T520" s="198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99" t="s">
        <v>320</v>
      </c>
      <c r="AT520" s="199" t="s">
        <v>122</v>
      </c>
      <c r="AU520" s="199" t="s">
        <v>127</v>
      </c>
      <c r="AY520" s="17" t="s">
        <v>119</v>
      </c>
      <c r="BE520" s="200">
        <f>IF(N520="základní",J520,0)</f>
        <v>0</v>
      </c>
      <c r="BF520" s="200">
        <f>IF(N520="snížená",J520,0)</f>
        <v>0</v>
      </c>
      <c r="BG520" s="200">
        <f>IF(N520="zákl. přenesená",J520,0)</f>
        <v>0</v>
      </c>
      <c r="BH520" s="200">
        <f>IF(N520="sníž. přenesená",J520,0)</f>
        <v>0</v>
      </c>
      <c r="BI520" s="200">
        <f>IF(N520="nulová",J520,0)</f>
        <v>0</v>
      </c>
      <c r="BJ520" s="17" t="s">
        <v>127</v>
      </c>
      <c r="BK520" s="200">
        <f>ROUND(I520*H520,2)</f>
        <v>0</v>
      </c>
      <c r="BL520" s="17" t="s">
        <v>320</v>
      </c>
      <c r="BM520" s="199" t="s">
        <v>653</v>
      </c>
    </row>
    <row r="521" spans="1:65" s="2" customFormat="1" ht="24.2" customHeight="1">
      <c r="A521" s="34"/>
      <c r="B521" s="35"/>
      <c r="C521" s="187" t="s">
        <v>654</v>
      </c>
      <c r="D521" s="187" t="s">
        <v>122</v>
      </c>
      <c r="E521" s="188" t="s">
        <v>655</v>
      </c>
      <c r="F521" s="189" t="s">
        <v>656</v>
      </c>
      <c r="G521" s="190" t="s">
        <v>652</v>
      </c>
      <c r="H521" s="191">
        <v>1</v>
      </c>
      <c r="I521" s="192"/>
      <c r="J521" s="193">
        <f>ROUND(I521*H521,2)</f>
        <v>0</v>
      </c>
      <c r="K521" s="194"/>
      <c r="L521" s="39"/>
      <c r="M521" s="195" t="s">
        <v>1</v>
      </c>
      <c r="N521" s="196" t="s">
        <v>38</v>
      </c>
      <c r="O521" s="71"/>
      <c r="P521" s="197">
        <f>O521*H521</f>
        <v>0</v>
      </c>
      <c r="Q521" s="197">
        <v>0</v>
      </c>
      <c r="R521" s="197">
        <f>Q521*H521</f>
        <v>0</v>
      </c>
      <c r="S521" s="197">
        <v>0</v>
      </c>
      <c r="T521" s="198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9" t="s">
        <v>320</v>
      </c>
      <c r="AT521" s="199" t="s">
        <v>122</v>
      </c>
      <c r="AU521" s="199" t="s">
        <v>127</v>
      </c>
      <c r="AY521" s="17" t="s">
        <v>119</v>
      </c>
      <c r="BE521" s="200">
        <f>IF(N521="základní",J521,0)</f>
        <v>0</v>
      </c>
      <c r="BF521" s="200">
        <f>IF(N521="snížená",J521,0)</f>
        <v>0</v>
      </c>
      <c r="BG521" s="200">
        <f>IF(N521="zákl. přenesená",J521,0)</f>
        <v>0</v>
      </c>
      <c r="BH521" s="200">
        <f>IF(N521="sníž. přenesená",J521,0)</f>
        <v>0</v>
      </c>
      <c r="BI521" s="200">
        <f>IF(N521="nulová",J521,0)</f>
        <v>0</v>
      </c>
      <c r="BJ521" s="17" t="s">
        <v>127</v>
      </c>
      <c r="BK521" s="200">
        <f>ROUND(I521*H521,2)</f>
        <v>0</v>
      </c>
      <c r="BL521" s="17" t="s">
        <v>320</v>
      </c>
      <c r="BM521" s="199" t="s">
        <v>657</v>
      </c>
    </row>
    <row r="522" spans="1:65" s="2" customFormat="1" ht="37.9" customHeight="1">
      <c r="A522" s="34"/>
      <c r="B522" s="35"/>
      <c r="C522" s="187" t="s">
        <v>658</v>
      </c>
      <c r="D522" s="187" t="s">
        <v>122</v>
      </c>
      <c r="E522" s="188" t="s">
        <v>659</v>
      </c>
      <c r="F522" s="189" t="s">
        <v>660</v>
      </c>
      <c r="G522" s="190" t="s">
        <v>390</v>
      </c>
      <c r="H522" s="191">
        <v>25</v>
      </c>
      <c r="I522" s="192"/>
      <c r="J522" s="193">
        <f>ROUND(I522*H522,2)</f>
        <v>0</v>
      </c>
      <c r="K522" s="194"/>
      <c r="L522" s="39"/>
      <c r="M522" s="195" t="s">
        <v>1</v>
      </c>
      <c r="N522" s="196" t="s">
        <v>38</v>
      </c>
      <c r="O522" s="71"/>
      <c r="P522" s="197">
        <f>O522*H522</f>
        <v>0</v>
      </c>
      <c r="Q522" s="197">
        <v>4.2249999999999997E-5</v>
      </c>
      <c r="R522" s="197">
        <f>Q522*H522</f>
        <v>1.0562499999999999E-3</v>
      </c>
      <c r="S522" s="197">
        <v>0</v>
      </c>
      <c r="T522" s="198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9" t="s">
        <v>320</v>
      </c>
      <c r="AT522" s="199" t="s">
        <v>122</v>
      </c>
      <c r="AU522" s="199" t="s">
        <v>127</v>
      </c>
      <c r="AY522" s="17" t="s">
        <v>119</v>
      </c>
      <c r="BE522" s="200">
        <f>IF(N522="základní",J522,0)</f>
        <v>0</v>
      </c>
      <c r="BF522" s="200">
        <f>IF(N522="snížená",J522,0)</f>
        <v>0</v>
      </c>
      <c r="BG522" s="200">
        <f>IF(N522="zákl. přenesená",J522,0)</f>
        <v>0</v>
      </c>
      <c r="BH522" s="200">
        <f>IF(N522="sníž. přenesená",J522,0)</f>
        <v>0</v>
      </c>
      <c r="BI522" s="200">
        <f>IF(N522="nulová",J522,0)</f>
        <v>0</v>
      </c>
      <c r="BJ522" s="17" t="s">
        <v>127</v>
      </c>
      <c r="BK522" s="200">
        <f>ROUND(I522*H522,2)</f>
        <v>0</v>
      </c>
      <c r="BL522" s="17" t="s">
        <v>320</v>
      </c>
      <c r="BM522" s="199" t="s">
        <v>661</v>
      </c>
    </row>
    <row r="523" spans="1:65" s="2" customFormat="1" ht="16.5" customHeight="1">
      <c r="A523" s="34"/>
      <c r="B523" s="35"/>
      <c r="C523" s="187" t="s">
        <v>662</v>
      </c>
      <c r="D523" s="187" t="s">
        <v>122</v>
      </c>
      <c r="E523" s="188" t="s">
        <v>663</v>
      </c>
      <c r="F523" s="189" t="s">
        <v>664</v>
      </c>
      <c r="G523" s="190" t="s">
        <v>190</v>
      </c>
      <c r="H523" s="191">
        <v>9</v>
      </c>
      <c r="I523" s="192"/>
      <c r="J523" s="193">
        <f>ROUND(I523*H523,2)</f>
        <v>0</v>
      </c>
      <c r="K523" s="194"/>
      <c r="L523" s="39"/>
      <c r="M523" s="195" t="s">
        <v>1</v>
      </c>
      <c r="N523" s="196" t="s">
        <v>38</v>
      </c>
      <c r="O523" s="71"/>
      <c r="P523" s="197">
        <f>O523*H523</f>
        <v>0</v>
      </c>
      <c r="Q523" s="197">
        <v>0</v>
      </c>
      <c r="R523" s="197">
        <f>Q523*H523</f>
        <v>0</v>
      </c>
      <c r="S523" s="197">
        <v>0</v>
      </c>
      <c r="T523" s="19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9" t="s">
        <v>320</v>
      </c>
      <c r="AT523" s="199" t="s">
        <v>122</v>
      </c>
      <c r="AU523" s="199" t="s">
        <v>127</v>
      </c>
      <c r="AY523" s="17" t="s">
        <v>119</v>
      </c>
      <c r="BE523" s="200">
        <f>IF(N523="základní",J523,0)</f>
        <v>0</v>
      </c>
      <c r="BF523" s="200">
        <f>IF(N523="snížená",J523,0)</f>
        <v>0</v>
      </c>
      <c r="BG523" s="200">
        <f>IF(N523="zákl. přenesená",J523,0)</f>
        <v>0</v>
      </c>
      <c r="BH523" s="200">
        <f>IF(N523="sníž. přenesená",J523,0)</f>
        <v>0</v>
      </c>
      <c r="BI523" s="200">
        <f>IF(N523="nulová",J523,0)</f>
        <v>0</v>
      </c>
      <c r="BJ523" s="17" t="s">
        <v>127</v>
      </c>
      <c r="BK523" s="200">
        <f>ROUND(I523*H523,2)</f>
        <v>0</v>
      </c>
      <c r="BL523" s="17" t="s">
        <v>320</v>
      </c>
      <c r="BM523" s="199" t="s">
        <v>665</v>
      </c>
    </row>
    <row r="524" spans="1:65" s="13" customFormat="1" ht="11.25">
      <c r="B524" s="201"/>
      <c r="C524" s="202"/>
      <c r="D524" s="203" t="s">
        <v>129</v>
      </c>
      <c r="E524" s="204" t="s">
        <v>1</v>
      </c>
      <c r="F524" s="205" t="s">
        <v>666</v>
      </c>
      <c r="G524" s="202"/>
      <c r="H524" s="204" t="s">
        <v>1</v>
      </c>
      <c r="I524" s="206"/>
      <c r="J524" s="202"/>
      <c r="K524" s="202"/>
      <c r="L524" s="207"/>
      <c r="M524" s="208"/>
      <c r="N524" s="209"/>
      <c r="O524" s="209"/>
      <c r="P524" s="209"/>
      <c r="Q524" s="209"/>
      <c r="R524" s="209"/>
      <c r="S524" s="209"/>
      <c r="T524" s="210"/>
      <c r="AT524" s="211" t="s">
        <v>129</v>
      </c>
      <c r="AU524" s="211" t="s">
        <v>127</v>
      </c>
      <c r="AV524" s="13" t="s">
        <v>80</v>
      </c>
      <c r="AW524" s="13" t="s">
        <v>30</v>
      </c>
      <c r="AX524" s="13" t="s">
        <v>72</v>
      </c>
      <c r="AY524" s="211" t="s">
        <v>119</v>
      </c>
    </row>
    <row r="525" spans="1:65" s="14" customFormat="1" ht="11.25">
      <c r="B525" s="212"/>
      <c r="C525" s="213"/>
      <c r="D525" s="203" t="s">
        <v>129</v>
      </c>
      <c r="E525" s="214" t="s">
        <v>1</v>
      </c>
      <c r="F525" s="215" t="s">
        <v>667</v>
      </c>
      <c r="G525" s="213"/>
      <c r="H525" s="216">
        <v>9</v>
      </c>
      <c r="I525" s="217"/>
      <c r="J525" s="213"/>
      <c r="K525" s="213"/>
      <c r="L525" s="218"/>
      <c r="M525" s="219"/>
      <c r="N525" s="220"/>
      <c r="O525" s="220"/>
      <c r="P525" s="220"/>
      <c r="Q525" s="220"/>
      <c r="R525" s="220"/>
      <c r="S525" s="220"/>
      <c r="T525" s="221"/>
      <c r="AT525" s="222" t="s">
        <v>129</v>
      </c>
      <c r="AU525" s="222" t="s">
        <v>127</v>
      </c>
      <c r="AV525" s="14" t="s">
        <v>127</v>
      </c>
      <c r="AW525" s="14" t="s">
        <v>30</v>
      </c>
      <c r="AX525" s="14" t="s">
        <v>80</v>
      </c>
      <c r="AY525" s="222" t="s">
        <v>119</v>
      </c>
    </row>
    <row r="526" spans="1:65" s="2" customFormat="1" ht="24.2" customHeight="1">
      <c r="A526" s="34"/>
      <c r="B526" s="35"/>
      <c r="C526" s="187" t="s">
        <v>668</v>
      </c>
      <c r="D526" s="187" t="s">
        <v>122</v>
      </c>
      <c r="E526" s="188" t="s">
        <v>669</v>
      </c>
      <c r="F526" s="189" t="s">
        <v>670</v>
      </c>
      <c r="G526" s="190" t="s">
        <v>190</v>
      </c>
      <c r="H526" s="191">
        <v>2</v>
      </c>
      <c r="I526" s="192"/>
      <c r="J526" s="193">
        <f>ROUND(I526*H526,2)</f>
        <v>0</v>
      </c>
      <c r="K526" s="194"/>
      <c r="L526" s="39"/>
      <c r="M526" s="195" t="s">
        <v>1</v>
      </c>
      <c r="N526" s="196" t="s">
        <v>38</v>
      </c>
      <c r="O526" s="71"/>
      <c r="P526" s="197">
        <f>O526*H526</f>
        <v>0</v>
      </c>
      <c r="Q526" s="197">
        <v>0</v>
      </c>
      <c r="R526" s="197">
        <f>Q526*H526</f>
        <v>0</v>
      </c>
      <c r="S526" s="197">
        <v>0</v>
      </c>
      <c r="T526" s="19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9" t="s">
        <v>320</v>
      </c>
      <c r="AT526" s="199" t="s">
        <v>122</v>
      </c>
      <c r="AU526" s="199" t="s">
        <v>127</v>
      </c>
      <c r="AY526" s="17" t="s">
        <v>119</v>
      </c>
      <c r="BE526" s="200">
        <f>IF(N526="základní",J526,0)</f>
        <v>0</v>
      </c>
      <c r="BF526" s="200">
        <f>IF(N526="snížená",J526,0)</f>
        <v>0</v>
      </c>
      <c r="BG526" s="200">
        <f>IF(N526="zákl. přenesená",J526,0)</f>
        <v>0</v>
      </c>
      <c r="BH526" s="200">
        <f>IF(N526="sníž. přenesená",J526,0)</f>
        <v>0</v>
      </c>
      <c r="BI526" s="200">
        <f>IF(N526="nulová",J526,0)</f>
        <v>0</v>
      </c>
      <c r="BJ526" s="17" t="s">
        <v>127</v>
      </c>
      <c r="BK526" s="200">
        <f>ROUND(I526*H526,2)</f>
        <v>0</v>
      </c>
      <c r="BL526" s="17" t="s">
        <v>320</v>
      </c>
      <c r="BM526" s="199" t="s">
        <v>671</v>
      </c>
    </row>
    <row r="527" spans="1:65" s="2" customFormat="1" ht="21.75" customHeight="1">
      <c r="A527" s="34"/>
      <c r="B527" s="35"/>
      <c r="C527" s="187" t="s">
        <v>672</v>
      </c>
      <c r="D527" s="187" t="s">
        <v>122</v>
      </c>
      <c r="E527" s="188" t="s">
        <v>673</v>
      </c>
      <c r="F527" s="189" t="s">
        <v>674</v>
      </c>
      <c r="G527" s="190" t="s">
        <v>190</v>
      </c>
      <c r="H527" s="191">
        <v>7</v>
      </c>
      <c r="I527" s="192"/>
      <c r="J527" s="193">
        <f>ROUND(I527*H527,2)</f>
        <v>0</v>
      </c>
      <c r="K527" s="194"/>
      <c r="L527" s="39"/>
      <c r="M527" s="195" t="s">
        <v>1</v>
      </c>
      <c r="N527" s="196" t="s">
        <v>38</v>
      </c>
      <c r="O527" s="71"/>
      <c r="P527" s="197">
        <f>O527*H527</f>
        <v>0</v>
      </c>
      <c r="Q527" s="197">
        <v>1.7000000000000001E-4</v>
      </c>
      <c r="R527" s="197">
        <f>Q527*H527</f>
        <v>1.1900000000000001E-3</v>
      </c>
      <c r="S527" s="197">
        <v>0</v>
      </c>
      <c r="T527" s="19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9" t="s">
        <v>320</v>
      </c>
      <c r="AT527" s="199" t="s">
        <v>122</v>
      </c>
      <c r="AU527" s="199" t="s">
        <v>127</v>
      </c>
      <c r="AY527" s="17" t="s">
        <v>119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7" t="s">
        <v>127</v>
      </c>
      <c r="BK527" s="200">
        <f>ROUND(I527*H527,2)</f>
        <v>0</v>
      </c>
      <c r="BL527" s="17" t="s">
        <v>320</v>
      </c>
      <c r="BM527" s="199" t="s">
        <v>675</v>
      </c>
    </row>
    <row r="528" spans="1:65" s="13" customFormat="1" ht="11.25">
      <c r="B528" s="201"/>
      <c r="C528" s="202"/>
      <c r="D528" s="203" t="s">
        <v>129</v>
      </c>
      <c r="E528" s="204" t="s">
        <v>1</v>
      </c>
      <c r="F528" s="205" t="s">
        <v>676</v>
      </c>
      <c r="G528" s="202"/>
      <c r="H528" s="204" t="s">
        <v>1</v>
      </c>
      <c r="I528" s="206"/>
      <c r="J528" s="202"/>
      <c r="K528" s="202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129</v>
      </c>
      <c r="AU528" s="211" t="s">
        <v>127</v>
      </c>
      <c r="AV528" s="13" t="s">
        <v>80</v>
      </c>
      <c r="AW528" s="13" t="s">
        <v>30</v>
      </c>
      <c r="AX528" s="13" t="s">
        <v>72</v>
      </c>
      <c r="AY528" s="211" t="s">
        <v>119</v>
      </c>
    </row>
    <row r="529" spans="1:65" s="14" customFormat="1" ht="11.25">
      <c r="B529" s="212"/>
      <c r="C529" s="213"/>
      <c r="D529" s="203" t="s">
        <v>129</v>
      </c>
      <c r="E529" s="214" t="s">
        <v>1</v>
      </c>
      <c r="F529" s="215" t="s">
        <v>677</v>
      </c>
      <c r="G529" s="213"/>
      <c r="H529" s="216">
        <v>7</v>
      </c>
      <c r="I529" s="217"/>
      <c r="J529" s="213"/>
      <c r="K529" s="213"/>
      <c r="L529" s="218"/>
      <c r="M529" s="219"/>
      <c r="N529" s="220"/>
      <c r="O529" s="220"/>
      <c r="P529" s="220"/>
      <c r="Q529" s="220"/>
      <c r="R529" s="220"/>
      <c r="S529" s="220"/>
      <c r="T529" s="221"/>
      <c r="AT529" s="222" t="s">
        <v>129</v>
      </c>
      <c r="AU529" s="222" t="s">
        <v>127</v>
      </c>
      <c r="AV529" s="14" t="s">
        <v>127</v>
      </c>
      <c r="AW529" s="14" t="s">
        <v>30</v>
      </c>
      <c r="AX529" s="14" t="s">
        <v>80</v>
      </c>
      <c r="AY529" s="222" t="s">
        <v>119</v>
      </c>
    </row>
    <row r="530" spans="1:65" s="2" customFormat="1" ht="21.75" customHeight="1">
      <c r="A530" s="34"/>
      <c r="B530" s="35"/>
      <c r="C530" s="187" t="s">
        <v>678</v>
      </c>
      <c r="D530" s="187" t="s">
        <v>122</v>
      </c>
      <c r="E530" s="188" t="s">
        <v>679</v>
      </c>
      <c r="F530" s="189" t="s">
        <v>680</v>
      </c>
      <c r="G530" s="190" t="s">
        <v>652</v>
      </c>
      <c r="H530" s="191">
        <v>1</v>
      </c>
      <c r="I530" s="192"/>
      <c r="J530" s="193">
        <f>ROUND(I530*H530,2)</f>
        <v>0</v>
      </c>
      <c r="K530" s="194"/>
      <c r="L530" s="39"/>
      <c r="M530" s="195" t="s">
        <v>1</v>
      </c>
      <c r="N530" s="196" t="s">
        <v>38</v>
      </c>
      <c r="O530" s="71"/>
      <c r="P530" s="197">
        <f>O530*H530</f>
        <v>0</v>
      </c>
      <c r="Q530" s="197">
        <v>2.0799999999999999E-4</v>
      </c>
      <c r="R530" s="197">
        <f>Q530*H530</f>
        <v>2.0799999999999999E-4</v>
      </c>
      <c r="S530" s="197">
        <v>0</v>
      </c>
      <c r="T530" s="198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99" t="s">
        <v>320</v>
      </c>
      <c r="AT530" s="199" t="s">
        <v>122</v>
      </c>
      <c r="AU530" s="199" t="s">
        <v>127</v>
      </c>
      <c r="AY530" s="17" t="s">
        <v>119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7" t="s">
        <v>127</v>
      </c>
      <c r="BK530" s="200">
        <f>ROUND(I530*H530,2)</f>
        <v>0</v>
      </c>
      <c r="BL530" s="17" t="s">
        <v>320</v>
      </c>
      <c r="BM530" s="199" t="s">
        <v>681</v>
      </c>
    </row>
    <row r="531" spans="1:65" s="13" customFormat="1" ht="11.25">
      <c r="B531" s="201"/>
      <c r="C531" s="202"/>
      <c r="D531" s="203" t="s">
        <v>129</v>
      </c>
      <c r="E531" s="204" t="s">
        <v>1</v>
      </c>
      <c r="F531" s="205" t="s">
        <v>584</v>
      </c>
      <c r="G531" s="202"/>
      <c r="H531" s="204" t="s">
        <v>1</v>
      </c>
      <c r="I531" s="206"/>
      <c r="J531" s="202"/>
      <c r="K531" s="202"/>
      <c r="L531" s="207"/>
      <c r="M531" s="208"/>
      <c r="N531" s="209"/>
      <c r="O531" s="209"/>
      <c r="P531" s="209"/>
      <c r="Q531" s="209"/>
      <c r="R531" s="209"/>
      <c r="S531" s="209"/>
      <c r="T531" s="210"/>
      <c r="AT531" s="211" t="s">
        <v>129</v>
      </c>
      <c r="AU531" s="211" t="s">
        <v>127</v>
      </c>
      <c r="AV531" s="13" t="s">
        <v>80</v>
      </c>
      <c r="AW531" s="13" t="s">
        <v>30</v>
      </c>
      <c r="AX531" s="13" t="s">
        <v>72</v>
      </c>
      <c r="AY531" s="211" t="s">
        <v>119</v>
      </c>
    </row>
    <row r="532" spans="1:65" s="14" customFormat="1" ht="11.25">
      <c r="B532" s="212"/>
      <c r="C532" s="213"/>
      <c r="D532" s="203" t="s">
        <v>129</v>
      </c>
      <c r="E532" s="214" t="s">
        <v>1</v>
      </c>
      <c r="F532" s="215" t="s">
        <v>80</v>
      </c>
      <c r="G532" s="213"/>
      <c r="H532" s="216">
        <v>1</v>
      </c>
      <c r="I532" s="217"/>
      <c r="J532" s="213"/>
      <c r="K532" s="213"/>
      <c r="L532" s="218"/>
      <c r="M532" s="219"/>
      <c r="N532" s="220"/>
      <c r="O532" s="220"/>
      <c r="P532" s="220"/>
      <c r="Q532" s="220"/>
      <c r="R532" s="220"/>
      <c r="S532" s="220"/>
      <c r="T532" s="221"/>
      <c r="AT532" s="222" t="s">
        <v>129</v>
      </c>
      <c r="AU532" s="222" t="s">
        <v>127</v>
      </c>
      <c r="AV532" s="14" t="s">
        <v>127</v>
      </c>
      <c r="AW532" s="14" t="s">
        <v>30</v>
      </c>
      <c r="AX532" s="14" t="s">
        <v>80</v>
      </c>
      <c r="AY532" s="222" t="s">
        <v>119</v>
      </c>
    </row>
    <row r="533" spans="1:65" s="2" customFormat="1" ht="21.75" customHeight="1">
      <c r="A533" s="34"/>
      <c r="B533" s="35"/>
      <c r="C533" s="187" t="s">
        <v>682</v>
      </c>
      <c r="D533" s="187" t="s">
        <v>122</v>
      </c>
      <c r="E533" s="188" t="s">
        <v>683</v>
      </c>
      <c r="F533" s="189" t="s">
        <v>684</v>
      </c>
      <c r="G533" s="190" t="s">
        <v>190</v>
      </c>
      <c r="H533" s="191">
        <v>5</v>
      </c>
      <c r="I533" s="192"/>
      <c r="J533" s="193">
        <f>ROUND(I533*H533,2)</f>
        <v>0</v>
      </c>
      <c r="K533" s="194"/>
      <c r="L533" s="39"/>
      <c r="M533" s="195" t="s">
        <v>1</v>
      </c>
      <c r="N533" s="196" t="s">
        <v>38</v>
      </c>
      <c r="O533" s="71"/>
      <c r="P533" s="197">
        <f>O533*H533</f>
        <v>0</v>
      </c>
      <c r="Q533" s="197">
        <v>0</v>
      </c>
      <c r="R533" s="197">
        <f>Q533*H533</f>
        <v>0</v>
      </c>
      <c r="S533" s="197">
        <v>5.2999999999999998E-4</v>
      </c>
      <c r="T533" s="198">
        <f>S533*H533</f>
        <v>2.65E-3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9" t="s">
        <v>320</v>
      </c>
      <c r="AT533" s="199" t="s">
        <v>122</v>
      </c>
      <c r="AU533" s="199" t="s">
        <v>127</v>
      </c>
      <c r="AY533" s="17" t="s">
        <v>119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7" t="s">
        <v>127</v>
      </c>
      <c r="BK533" s="200">
        <f>ROUND(I533*H533,2)</f>
        <v>0</v>
      </c>
      <c r="BL533" s="17" t="s">
        <v>320</v>
      </c>
      <c r="BM533" s="199" t="s">
        <v>685</v>
      </c>
    </row>
    <row r="534" spans="1:65" s="13" customFormat="1" ht="11.25">
      <c r="B534" s="201"/>
      <c r="C534" s="202"/>
      <c r="D534" s="203" t="s">
        <v>129</v>
      </c>
      <c r="E534" s="204" t="s">
        <v>1</v>
      </c>
      <c r="F534" s="205" t="s">
        <v>686</v>
      </c>
      <c r="G534" s="202"/>
      <c r="H534" s="204" t="s">
        <v>1</v>
      </c>
      <c r="I534" s="206"/>
      <c r="J534" s="202"/>
      <c r="K534" s="202"/>
      <c r="L534" s="207"/>
      <c r="M534" s="208"/>
      <c r="N534" s="209"/>
      <c r="O534" s="209"/>
      <c r="P534" s="209"/>
      <c r="Q534" s="209"/>
      <c r="R534" s="209"/>
      <c r="S534" s="209"/>
      <c r="T534" s="210"/>
      <c r="AT534" s="211" t="s">
        <v>129</v>
      </c>
      <c r="AU534" s="211" t="s">
        <v>127</v>
      </c>
      <c r="AV534" s="13" t="s">
        <v>80</v>
      </c>
      <c r="AW534" s="13" t="s">
        <v>30</v>
      </c>
      <c r="AX534" s="13" t="s">
        <v>72</v>
      </c>
      <c r="AY534" s="211" t="s">
        <v>119</v>
      </c>
    </row>
    <row r="535" spans="1:65" s="14" customFormat="1" ht="11.25">
      <c r="B535" s="212"/>
      <c r="C535" s="213"/>
      <c r="D535" s="203" t="s">
        <v>129</v>
      </c>
      <c r="E535" s="214" t="s">
        <v>1</v>
      </c>
      <c r="F535" s="215" t="s">
        <v>687</v>
      </c>
      <c r="G535" s="213"/>
      <c r="H535" s="216">
        <v>5</v>
      </c>
      <c r="I535" s="217"/>
      <c r="J535" s="213"/>
      <c r="K535" s="213"/>
      <c r="L535" s="218"/>
      <c r="M535" s="219"/>
      <c r="N535" s="220"/>
      <c r="O535" s="220"/>
      <c r="P535" s="220"/>
      <c r="Q535" s="220"/>
      <c r="R535" s="220"/>
      <c r="S535" s="220"/>
      <c r="T535" s="221"/>
      <c r="AT535" s="222" t="s">
        <v>129</v>
      </c>
      <c r="AU535" s="222" t="s">
        <v>127</v>
      </c>
      <c r="AV535" s="14" t="s">
        <v>127</v>
      </c>
      <c r="AW535" s="14" t="s">
        <v>30</v>
      </c>
      <c r="AX535" s="14" t="s">
        <v>80</v>
      </c>
      <c r="AY535" s="222" t="s">
        <v>119</v>
      </c>
    </row>
    <row r="536" spans="1:65" s="2" customFormat="1" ht="24.2" customHeight="1">
      <c r="A536" s="34"/>
      <c r="B536" s="35"/>
      <c r="C536" s="187" t="s">
        <v>688</v>
      </c>
      <c r="D536" s="187" t="s">
        <v>122</v>
      </c>
      <c r="E536" s="188" t="s">
        <v>689</v>
      </c>
      <c r="F536" s="189" t="s">
        <v>690</v>
      </c>
      <c r="G536" s="190" t="s">
        <v>190</v>
      </c>
      <c r="H536" s="191">
        <v>1</v>
      </c>
      <c r="I536" s="192"/>
      <c r="J536" s="193">
        <f>ROUND(I536*H536,2)</f>
        <v>0</v>
      </c>
      <c r="K536" s="194"/>
      <c r="L536" s="39"/>
      <c r="M536" s="195" t="s">
        <v>1</v>
      </c>
      <c r="N536" s="196" t="s">
        <v>38</v>
      </c>
      <c r="O536" s="71"/>
      <c r="P536" s="197">
        <f>O536*H536</f>
        <v>0</v>
      </c>
      <c r="Q536" s="197">
        <v>0</v>
      </c>
      <c r="R536" s="197">
        <f>Q536*H536</f>
        <v>0</v>
      </c>
      <c r="S536" s="197">
        <v>5.11E-3</v>
      </c>
      <c r="T536" s="198">
        <f>S536*H536</f>
        <v>5.11E-3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9" t="s">
        <v>320</v>
      </c>
      <c r="AT536" s="199" t="s">
        <v>122</v>
      </c>
      <c r="AU536" s="199" t="s">
        <v>127</v>
      </c>
      <c r="AY536" s="17" t="s">
        <v>119</v>
      </c>
      <c r="BE536" s="200">
        <f>IF(N536="základní",J536,0)</f>
        <v>0</v>
      </c>
      <c r="BF536" s="200">
        <f>IF(N536="snížená",J536,0)</f>
        <v>0</v>
      </c>
      <c r="BG536" s="200">
        <f>IF(N536="zákl. přenesená",J536,0)</f>
        <v>0</v>
      </c>
      <c r="BH536" s="200">
        <f>IF(N536="sníž. přenesená",J536,0)</f>
        <v>0</v>
      </c>
      <c r="BI536" s="200">
        <f>IF(N536="nulová",J536,0)</f>
        <v>0</v>
      </c>
      <c r="BJ536" s="17" t="s">
        <v>127</v>
      </c>
      <c r="BK536" s="200">
        <f>ROUND(I536*H536,2)</f>
        <v>0</v>
      </c>
      <c r="BL536" s="17" t="s">
        <v>320</v>
      </c>
      <c r="BM536" s="199" t="s">
        <v>691</v>
      </c>
    </row>
    <row r="537" spans="1:65" s="13" customFormat="1" ht="11.25">
      <c r="B537" s="201"/>
      <c r="C537" s="202"/>
      <c r="D537" s="203" t="s">
        <v>129</v>
      </c>
      <c r="E537" s="204" t="s">
        <v>1</v>
      </c>
      <c r="F537" s="205" t="s">
        <v>692</v>
      </c>
      <c r="G537" s="202"/>
      <c r="H537" s="204" t="s">
        <v>1</v>
      </c>
      <c r="I537" s="206"/>
      <c r="J537" s="202"/>
      <c r="K537" s="202"/>
      <c r="L537" s="207"/>
      <c r="M537" s="208"/>
      <c r="N537" s="209"/>
      <c r="O537" s="209"/>
      <c r="P537" s="209"/>
      <c r="Q537" s="209"/>
      <c r="R537" s="209"/>
      <c r="S537" s="209"/>
      <c r="T537" s="210"/>
      <c r="AT537" s="211" t="s">
        <v>129</v>
      </c>
      <c r="AU537" s="211" t="s">
        <v>127</v>
      </c>
      <c r="AV537" s="13" t="s">
        <v>80</v>
      </c>
      <c r="AW537" s="13" t="s">
        <v>30</v>
      </c>
      <c r="AX537" s="13" t="s">
        <v>72</v>
      </c>
      <c r="AY537" s="211" t="s">
        <v>119</v>
      </c>
    </row>
    <row r="538" spans="1:65" s="14" customFormat="1" ht="11.25">
      <c r="B538" s="212"/>
      <c r="C538" s="213"/>
      <c r="D538" s="203" t="s">
        <v>129</v>
      </c>
      <c r="E538" s="214" t="s">
        <v>1</v>
      </c>
      <c r="F538" s="215" t="s">
        <v>80</v>
      </c>
      <c r="G538" s="213"/>
      <c r="H538" s="216">
        <v>1</v>
      </c>
      <c r="I538" s="217"/>
      <c r="J538" s="213"/>
      <c r="K538" s="213"/>
      <c r="L538" s="218"/>
      <c r="M538" s="219"/>
      <c r="N538" s="220"/>
      <c r="O538" s="220"/>
      <c r="P538" s="220"/>
      <c r="Q538" s="220"/>
      <c r="R538" s="220"/>
      <c r="S538" s="220"/>
      <c r="T538" s="221"/>
      <c r="AT538" s="222" t="s">
        <v>129</v>
      </c>
      <c r="AU538" s="222" t="s">
        <v>127</v>
      </c>
      <c r="AV538" s="14" t="s">
        <v>127</v>
      </c>
      <c r="AW538" s="14" t="s">
        <v>30</v>
      </c>
      <c r="AX538" s="14" t="s">
        <v>80</v>
      </c>
      <c r="AY538" s="222" t="s">
        <v>119</v>
      </c>
    </row>
    <row r="539" spans="1:65" s="2" customFormat="1" ht="24.2" customHeight="1">
      <c r="A539" s="34"/>
      <c r="B539" s="35"/>
      <c r="C539" s="187" t="s">
        <v>693</v>
      </c>
      <c r="D539" s="187" t="s">
        <v>122</v>
      </c>
      <c r="E539" s="188" t="s">
        <v>694</v>
      </c>
      <c r="F539" s="189" t="s">
        <v>695</v>
      </c>
      <c r="G539" s="190" t="s">
        <v>190</v>
      </c>
      <c r="H539" s="191">
        <v>1</v>
      </c>
      <c r="I539" s="192"/>
      <c r="J539" s="193">
        <f>ROUND(I539*H539,2)</f>
        <v>0</v>
      </c>
      <c r="K539" s="194"/>
      <c r="L539" s="39"/>
      <c r="M539" s="195" t="s">
        <v>1</v>
      </c>
      <c r="N539" s="196" t="s">
        <v>38</v>
      </c>
      <c r="O539" s="71"/>
      <c r="P539" s="197">
        <f>O539*H539</f>
        <v>0</v>
      </c>
      <c r="Q539" s="197">
        <v>7.6957000000000002E-4</v>
      </c>
      <c r="R539" s="197">
        <f>Q539*H539</f>
        <v>7.6957000000000002E-4</v>
      </c>
      <c r="S539" s="197">
        <v>0</v>
      </c>
      <c r="T539" s="198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9" t="s">
        <v>320</v>
      </c>
      <c r="AT539" s="199" t="s">
        <v>122</v>
      </c>
      <c r="AU539" s="199" t="s">
        <v>127</v>
      </c>
      <c r="AY539" s="17" t="s">
        <v>119</v>
      </c>
      <c r="BE539" s="200">
        <f>IF(N539="základní",J539,0)</f>
        <v>0</v>
      </c>
      <c r="BF539" s="200">
        <f>IF(N539="snížená",J539,0)</f>
        <v>0</v>
      </c>
      <c r="BG539" s="200">
        <f>IF(N539="zákl. přenesená",J539,0)</f>
        <v>0</v>
      </c>
      <c r="BH539" s="200">
        <f>IF(N539="sníž. přenesená",J539,0)</f>
        <v>0</v>
      </c>
      <c r="BI539" s="200">
        <f>IF(N539="nulová",J539,0)</f>
        <v>0</v>
      </c>
      <c r="BJ539" s="17" t="s">
        <v>127</v>
      </c>
      <c r="BK539" s="200">
        <f>ROUND(I539*H539,2)</f>
        <v>0</v>
      </c>
      <c r="BL539" s="17" t="s">
        <v>320</v>
      </c>
      <c r="BM539" s="199" t="s">
        <v>696</v>
      </c>
    </row>
    <row r="540" spans="1:65" s="13" customFormat="1" ht="11.25">
      <c r="B540" s="201"/>
      <c r="C540" s="202"/>
      <c r="D540" s="203" t="s">
        <v>129</v>
      </c>
      <c r="E540" s="204" t="s">
        <v>1</v>
      </c>
      <c r="F540" s="205" t="s">
        <v>697</v>
      </c>
      <c r="G540" s="202"/>
      <c r="H540" s="204" t="s">
        <v>1</v>
      </c>
      <c r="I540" s="206"/>
      <c r="J540" s="202"/>
      <c r="K540" s="202"/>
      <c r="L540" s="207"/>
      <c r="M540" s="208"/>
      <c r="N540" s="209"/>
      <c r="O540" s="209"/>
      <c r="P540" s="209"/>
      <c r="Q540" s="209"/>
      <c r="R540" s="209"/>
      <c r="S540" s="209"/>
      <c r="T540" s="210"/>
      <c r="AT540" s="211" t="s">
        <v>129</v>
      </c>
      <c r="AU540" s="211" t="s">
        <v>127</v>
      </c>
      <c r="AV540" s="13" t="s">
        <v>80</v>
      </c>
      <c r="AW540" s="13" t="s">
        <v>30</v>
      </c>
      <c r="AX540" s="13" t="s">
        <v>72</v>
      </c>
      <c r="AY540" s="211" t="s">
        <v>119</v>
      </c>
    </row>
    <row r="541" spans="1:65" s="14" customFormat="1" ht="11.25">
      <c r="B541" s="212"/>
      <c r="C541" s="213"/>
      <c r="D541" s="203" t="s">
        <v>129</v>
      </c>
      <c r="E541" s="214" t="s">
        <v>1</v>
      </c>
      <c r="F541" s="215" t="s">
        <v>80</v>
      </c>
      <c r="G541" s="213"/>
      <c r="H541" s="216">
        <v>1</v>
      </c>
      <c r="I541" s="217"/>
      <c r="J541" s="213"/>
      <c r="K541" s="213"/>
      <c r="L541" s="218"/>
      <c r="M541" s="219"/>
      <c r="N541" s="220"/>
      <c r="O541" s="220"/>
      <c r="P541" s="220"/>
      <c r="Q541" s="220"/>
      <c r="R541" s="220"/>
      <c r="S541" s="220"/>
      <c r="T541" s="221"/>
      <c r="AT541" s="222" t="s">
        <v>129</v>
      </c>
      <c r="AU541" s="222" t="s">
        <v>127</v>
      </c>
      <c r="AV541" s="14" t="s">
        <v>127</v>
      </c>
      <c r="AW541" s="14" t="s">
        <v>30</v>
      </c>
      <c r="AX541" s="14" t="s">
        <v>80</v>
      </c>
      <c r="AY541" s="222" t="s">
        <v>119</v>
      </c>
    </row>
    <row r="542" spans="1:65" s="2" customFormat="1" ht="24.2" customHeight="1">
      <c r="A542" s="34"/>
      <c r="B542" s="35"/>
      <c r="C542" s="187" t="s">
        <v>698</v>
      </c>
      <c r="D542" s="187" t="s">
        <v>122</v>
      </c>
      <c r="E542" s="188" t="s">
        <v>699</v>
      </c>
      <c r="F542" s="189" t="s">
        <v>700</v>
      </c>
      <c r="G542" s="190" t="s">
        <v>190</v>
      </c>
      <c r="H542" s="191">
        <v>6</v>
      </c>
      <c r="I542" s="192"/>
      <c r="J542" s="193">
        <f>ROUND(I542*H542,2)</f>
        <v>0</v>
      </c>
      <c r="K542" s="194"/>
      <c r="L542" s="39"/>
      <c r="M542" s="195" t="s">
        <v>1</v>
      </c>
      <c r="N542" s="196" t="s">
        <v>38</v>
      </c>
      <c r="O542" s="71"/>
      <c r="P542" s="197">
        <f>O542*H542</f>
        <v>0</v>
      </c>
      <c r="Q542" s="197">
        <v>2.7956999999999998E-4</v>
      </c>
      <c r="R542" s="197">
        <f>Q542*H542</f>
        <v>1.6774199999999998E-3</v>
      </c>
      <c r="S542" s="197">
        <v>0</v>
      </c>
      <c r="T542" s="198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9" t="s">
        <v>320</v>
      </c>
      <c r="AT542" s="199" t="s">
        <v>122</v>
      </c>
      <c r="AU542" s="199" t="s">
        <v>127</v>
      </c>
      <c r="AY542" s="17" t="s">
        <v>119</v>
      </c>
      <c r="BE542" s="200">
        <f>IF(N542="základní",J542,0)</f>
        <v>0</v>
      </c>
      <c r="BF542" s="200">
        <f>IF(N542="snížená",J542,0)</f>
        <v>0</v>
      </c>
      <c r="BG542" s="200">
        <f>IF(N542="zákl. přenesená",J542,0)</f>
        <v>0</v>
      </c>
      <c r="BH542" s="200">
        <f>IF(N542="sníž. přenesená",J542,0)</f>
        <v>0</v>
      </c>
      <c r="BI542" s="200">
        <f>IF(N542="nulová",J542,0)</f>
        <v>0</v>
      </c>
      <c r="BJ542" s="17" t="s">
        <v>127</v>
      </c>
      <c r="BK542" s="200">
        <f>ROUND(I542*H542,2)</f>
        <v>0</v>
      </c>
      <c r="BL542" s="17" t="s">
        <v>320</v>
      </c>
      <c r="BM542" s="199" t="s">
        <v>701</v>
      </c>
    </row>
    <row r="543" spans="1:65" s="13" customFormat="1" ht="11.25">
      <c r="B543" s="201"/>
      <c r="C543" s="202"/>
      <c r="D543" s="203" t="s">
        <v>129</v>
      </c>
      <c r="E543" s="204" t="s">
        <v>1</v>
      </c>
      <c r="F543" s="205" t="s">
        <v>702</v>
      </c>
      <c r="G543" s="202"/>
      <c r="H543" s="204" t="s">
        <v>1</v>
      </c>
      <c r="I543" s="206"/>
      <c r="J543" s="202"/>
      <c r="K543" s="202"/>
      <c r="L543" s="207"/>
      <c r="M543" s="208"/>
      <c r="N543" s="209"/>
      <c r="O543" s="209"/>
      <c r="P543" s="209"/>
      <c r="Q543" s="209"/>
      <c r="R543" s="209"/>
      <c r="S543" s="209"/>
      <c r="T543" s="210"/>
      <c r="AT543" s="211" t="s">
        <v>129</v>
      </c>
      <c r="AU543" s="211" t="s">
        <v>127</v>
      </c>
      <c r="AV543" s="13" t="s">
        <v>80</v>
      </c>
      <c r="AW543" s="13" t="s">
        <v>30</v>
      </c>
      <c r="AX543" s="13" t="s">
        <v>72</v>
      </c>
      <c r="AY543" s="211" t="s">
        <v>119</v>
      </c>
    </row>
    <row r="544" spans="1:65" s="14" customFormat="1" ht="11.25">
      <c r="B544" s="212"/>
      <c r="C544" s="213"/>
      <c r="D544" s="203" t="s">
        <v>129</v>
      </c>
      <c r="E544" s="214" t="s">
        <v>1</v>
      </c>
      <c r="F544" s="215" t="s">
        <v>703</v>
      </c>
      <c r="G544" s="213"/>
      <c r="H544" s="216">
        <v>6</v>
      </c>
      <c r="I544" s="217"/>
      <c r="J544" s="213"/>
      <c r="K544" s="213"/>
      <c r="L544" s="218"/>
      <c r="M544" s="219"/>
      <c r="N544" s="220"/>
      <c r="O544" s="220"/>
      <c r="P544" s="220"/>
      <c r="Q544" s="220"/>
      <c r="R544" s="220"/>
      <c r="S544" s="220"/>
      <c r="T544" s="221"/>
      <c r="AT544" s="222" t="s">
        <v>129</v>
      </c>
      <c r="AU544" s="222" t="s">
        <v>127</v>
      </c>
      <c r="AV544" s="14" t="s">
        <v>127</v>
      </c>
      <c r="AW544" s="14" t="s">
        <v>30</v>
      </c>
      <c r="AX544" s="14" t="s">
        <v>80</v>
      </c>
      <c r="AY544" s="222" t="s">
        <v>119</v>
      </c>
    </row>
    <row r="545" spans="1:65" s="2" customFormat="1" ht="21.75" customHeight="1">
      <c r="A545" s="34"/>
      <c r="B545" s="35"/>
      <c r="C545" s="187" t="s">
        <v>704</v>
      </c>
      <c r="D545" s="187" t="s">
        <v>122</v>
      </c>
      <c r="E545" s="188" t="s">
        <v>705</v>
      </c>
      <c r="F545" s="189" t="s">
        <v>706</v>
      </c>
      <c r="G545" s="190" t="s">
        <v>190</v>
      </c>
      <c r="H545" s="191">
        <v>5</v>
      </c>
      <c r="I545" s="192"/>
      <c r="J545" s="193">
        <f>ROUND(I545*H545,2)</f>
        <v>0</v>
      </c>
      <c r="K545" s="194"/>
      <c r="L545" s="39"/>
      <c r="M545" s="195" t="s">
        <v>1</v>
      </c>
      <c r="N545" s="196" t="s">
        <v>38</v>
      </c>
      <c r="O545" s="71"/>
      <c r="P545" s="197">
        <f>O545*H545</f>
        <v>0</v>
      </c>
      <c r="Q545" s="197">
        <v>1.9570000000000001E-5</v>
      </c>
      <c r="R545" s="197">
        <f>Q545*H545</f>
        <v>9.7850000000000007E-5</v>
      </c>
      <c r="S545" s="197">
        <v>0</v>
      </c>
      <c r="T545" s="198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9" t="s">
        <v>320</v>
      </c>
      <c r="AT545" s="199" t="s">
        <v>122</v>
      </c>
      <c r="AU545" s="199" t="s">
        <v>127</v>
      </c>
      <c r="AY545" s="17" t="s">
        <v>119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7" t="s">
        <v>127</v>
      </c>
      <c r="BK545" s="200">
        <f>ROUND(I545*H545,2)</f>
        <v>0</v>
      </c>
      <c r="BL545" s="17" t="s">
        <v>320</v>
      </c>
      <c r="BM545" s="199" t="s">
        <v>707</v>
      </c>
    </row>
    <row r="546" spans="1:65" s="13" customFormat="1" ht="11.25">
      <c r="B546" s="201"/>
      <c r="C546" s="202"/>
      <c r="D546" s="203" t="s">
        <v>129</v>
      </c>
      <c r="E546" s="204" t="s">
        <v>1</v>
      </c>
      <c r="F546" s="205" t="s">
        <v>708</v>
      </c>
      <c r="G546" s="202"/>
      <c r="H546" s="204" t="s">
        <v>1</v>
      </c>
      <c r="I546" s="206"/>
      <c r="J546" s="202"/>
      <c r="K546" s="202"/>
      <c r="L546" s="207"/>
      <c r="M546" s="208"/>
      <c r="N546" s="209"/>
      <c r="O546" s="209"/>
      <c r="P546" s="209"/>
      <c r="Q546" s="209"/>
      <c r="R546" s="209"/>
      <c r="S546" s="209"/>
      <c r="T546" s="210"/>
      <c r="AT546" s="211" t="s">
        <v>129</v>
      </c>
      <c r="AU546" s="211" t="s">
        <v>127</v>
      </c>
      <c r="AV546" s="13" t="s">
        <v>80</v>
      </c>
      <c r="AW546" s="13" t="s">
        <v>30</v>
      </c>
      <c r="AX546" s="13" t="s">
        <v>72</v>
      </c>
      <c r="AY546" s="211" t="s">
        <v>119</v>
      </c>
    </row>
    <row r="547" spans="1:65" s="14" customFormat="1" ht="11.25">
      <c r="B547" s="212"/>
      <c r="C547" s="213"/>
      <c r="D547" s="203" t="s">
        <v>129</v>
      </c>
      <c r="E547" s="214" t="s">
        <v>1</v>
      </c>
      <c r="F547" s="215" t="s">
        <v>709</v>
      </c>
      <c r="G547" s="213"/>
      <c r="H547" s="216">
        <v>5</v>
      </c>
      <c r="I547" s="217"/>
      <c r="J547" s="213"/>
      <c r="K547" s="213"/>
      <c r="L547" s="218"/>
      <c r="M547" s="219"/>
      <c r="N547" s="220"/>
      <c r="O547" s="220"/>
      <c r="P547" s="220"/>
      <c r="Q547" s="220"/>
      <c r="R547" s="220"/>
      <c r="S547" s="220"/>
      <c r="T547" s="221"/>
      <c r="AT547" s="222" t="s">
        <v>129</v>
      </c>
      <c r="AU547" s="222" t="s">
        <v>127</v>
      </c>
      <c r="AV547" s="14" t="s">
        <v>127</v>
      </c>
      <c r="AW547" s="14" t="s">
        <v>30</v>
      </c>
      <c r="AX547" s="14" t="s">
        <v>80</v>
      </c>
      <c r="AY547" s="222" t="s">
        <v>119</v>
      </c>
    </row>
    <row r="548" spans="1:65" s="2" customFormat="1" ht="21.75" customHeight="1">
      <c r="A548" s="34"/>
      <c r="B548" s="35"/>
      <c r="C548" s="239" t="s">
        <v>710</v>
      </c>
      <c r="D548" s="239" t="s">
        <v>202</v>
      </c>
      <c r="E548" s="240" t="s">
        <v>711</v>
      </c>
      <c r="F548" s="241" t="s">
        <v>712</v>
      </c>
      <c r="G548" s="242" t="s">
        <v>390</v>
      </c>
      <c r="H548" s="243">
        <v>5</v>
      </c>
      <c r="I548" s="244"/>
      <c r="J548" s="245">
        <f t="shared" ref="J548:J554" si="10">ROUND(I548*H548,2)</f>
        <v>0</v>
      </c>
      <c r="K548" s="246"/>
      <c r="L548" s="247"/>
      <c r="M548" s="248" t="s">
        <v>1</v>
      </c>
      <c r="N548" s="249" t="s">
        <v>38</v>
      </c>
      <c r="O548" s="71"/>
      <c r="P548" s="197">
        <f t="shared" ref="P548:P554" si="11">O548*H548</f>
        <v>0</v>
      </c>
      <c r="Q548" s="197">
        <v>2.5000000000000001E-4</v>
      </c>
      <c r="R548" s="197">
        <f t="shared" ref="R548:R554" si="12">Q548*H548</f>
        <v>1.25E-3</v>
      </c>
      <c r="S548" s="197">
        <v>0</v>
      </c>
      <c r="T548" s="198">
        <f t="shared" ref="T548:T554" si="13"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99" t="s">
        <v>406</v>
      </c>
      <c r="AT548" s="199" t="s">
        <v>202</v>
      </c>
      <c r="AU548" s="199" t="s">
        <v>127</v>
      </c>
      <c r="AY548" s="17" t="s">
        <v>119</v>
      </c>
      <c r="BE548" s="200">
        <f t="shared" ref="BE548:BE554" si="14">IF(N548="základní",J548,0)</f>
        <v>0</v>
      </c>
      <c r="BF548" s="200">
        <f t="shared" ref="BF548:BF554" si="15">IF(N548="snížená",J548,0)</f>
        <v>0</v>
      </c>
      <c r="BG548" s="200">
        <f t="shared" ref="BG548:BG554" si="16">IF(N548="zákl. přenesená",J548,0)</f>
        <v>0</v>
      </c>
      <c r="BH548" s="200">
        <f t="shared" ref="BH548:BH554" si="17">IF(N548="sníž. přenesená",J548,0)</f>
        <v>0</v>
      </c>
      <c r="BI548" s="200">
        <f t="shared" ref="BI548:BI554" si="18">IF(N548="nulová",J548,0)</f>
        <v>0</v>
      </c>
      <c r="BJ548" s="17" t="s">
        <v>127</v>
      </c>
      <c r="BK548" s="200">
        <f t="shared" ref="BK548:BK554" si="19">ROUND(I548*H548,2)</f>
        <v>0</v>
      </c>
      <c r="BL548" s="17" t="s">
        <v>320</v>
      </c>
      <c r="BM548" s="199" t="s">
        <v>713</v>
      </c>
    </row>
    <row r="549" spans="1:65" s="2" customFormat="1" ht="16.5" customHeight="1">
      <c r="A549" s="34"/>
      <c r="B549" s="35"/>
      <c r="C549" s="187" t="s">
        <v>714</v>
      </c>
      <c r="D549" s="187" t="s">
        <v>122</v>
      </c>
      <c r="E549" s="188" t="s">
        <v>715</v>
      </c>
      <c r="F549" s="189" t="s">
        <v>716</v>
      </c>
      <c r="G549" s="190" t="s">
        <v>190</v>
      </c>
      <c r="H549" s="191">
        <v>1</v>
      </c>
      <c r="I549" s="192"/>
      <c r="J549" s="193">
        <f t="shared" si="10"/>
        <v>0</v>
      </c>
      <c r="K549" s="194"/>
      <c r="L549" s="39"/>
      <c r="M549" s="195" t="s">
        <v>1</v>
      </c>
      <c r="N549" s="196" t="s">
        <v>38</v>
      </c>
      <c r="O549" s="71"/>
      <c r="P549" s="197">
        <f t="shared" si="11"/>
        <v>0</v>
      </c>
      <c r="Q549" s="197">
        <v>0</v>
      </c>
      <c r="R549" s="197">
        <f t="shared" si="12"/>
        <v>0</v>
      </c>
      <c r="S549" s="197">
        <v>5.5999999999999999E-3</v>
      </c>
      <c r="T549" s="198">
        <f t="shared" si="13"/>
        <v>5.5999999999999999E-3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99" t="s">
        <v>320</v>
      </c>
      <c r="AT549" s="199" t="s">
        <v>122</v>
      </c>
      <c r="AU549" s="199" t="s">
        <v>127</v>
      </c>
      <c r="AY549" s="17" t="s">
        <v>119</v>
      </c>
      <c r="BE549" s="200">
        <f t="shared" si="14"/>
        <v>0</v>
      </c>
      <c r="BF549" s="200">
        <f t="shared" si="15"/>
        <v>0</v>
      </c>
      <c r="BG549" s="200">
        <f t="shared" si="16"/>
        <v>0</v>
      </c>
      <c r="BH549" s="200">
        <f t="shared" si="17"/>
        <v>0</v>
      </c>
      <c r="BI549" s="200">
        <f t="shared" si="18"/>
        <v>0</v>
      </c>
      <c r="BJ549" s="17" t="s">
        <v>127</v>
      </c>
      <c r="BK549" s="200">
        <f t="shared" si="19"/>
        <v>0</v>
      </c>
      <c r="BL549" s="17" t="s">
        <v>320</v>
      </c>
      <c r="BM549" s="199" t="s">
        <v>717</v>
      </c>
    </row>
    <row r="550" spans="1:65" s="2" customFormat="1" ht="16.5" customHeight="1">
      <c r="A550" s="34"/>
      <c r="B550" s="35"/>
      <c r="C550" s="187" t="s">
        <v>718</v>
      </c>
      <c r="D550" s="187" t="s">
        <v>122</v>
      </c>
      <c r="E550" s="188" t="s">
        <v>719</v>
      </c>
      <c r="F550" s="189" t="s">
        <v>720</v>
      </c>
      <c r="G550" s="190" t="s">
        <v>190</v>
      </c>
      <c r="H550" s="191">
        <v>1</v>
      </c>
      <c r="I550" s="192"/>
      <c r="J550" s="193">
        <f t="shared" si="10"/>
        <v>0</v>
      </c>
      <c r="K550" s="194"/>
      <c r="L550" s="39"/>
      <c r="M550" s="195" t="s">
        <v>1</v>
      </c>
      <c r="N550" s="196" t="s">
        <v>38</v>
      </c>
      <c r="O550" s="71"/>
      <c r="P550" s="197">
        <f t="shared" si="11"/>
        <v>0</v>
      </c>
      <c r="Q550" s="197">
        <v>1.7859999999999998E-5</v>
      </c>
      <c r="R550" s="197">
        <f t="shared" si="12"/>
        <v>1.7859999999999998E-5</v>
      </c>
      <c r="S550" s="197">
        <v>2.0000000000000002E-5</v>
      </c>
      <c r="T550" s="198">
        <f t="shared" si="13"/>
        <v>2.0000000000000002E-5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9" t="s">
        <v>320</v>
      </c>
      <c r="AT550" s="199" t="s">
        <v>122</v>
      </c>
      <c r="AU550" s="199" t="s">
        <v>127</v>
      </c>
      <c r="AY550" s="17" t="s">
        <v>119</v>
      </c>
      <c r="BE550" s="200">
        <f t="shared" si="14"/>
        <v>0</v>
      </c>
      <c r="BF550" s="200">
        <f t="shared" si="15"/>
        <v>0</v>
      </c>
      <c r="BG550" s="200">
        <f t="shared" si="16"/>
        <v>0</v>
      </c>
      <c r="BH550" s="200">
        <f t="shared" si="17"/>
        <v>0</v>
      </c>
      <c r="BI550" s="200">
        <f t="shared" si="18"/>
        <v>0</v>
      </c>
      <c r="BJ550" s="17" t="s">
        <v>127</v>
      </c>
      <c r="BK550" s="200">
        <f t="shared" si="19"/>
        <v>0</v>
      </c>
      <c r="BL550" s="17" t="s">
        <v>320</v>
      </c>
      <c r="BM550" s="199" t="s">
        <v>721</v>
      </c>
    </row>
    <row r="551" spans="1:65" s="2" customFormat="1" ht="21.75" customHeight="1">
      <c r="A551" s="34"/>
      <c r="B551" s="35"/>
      <c r="C551" s="187" t="s">
        <v>722</v>
      </c>
      <c r="D551" s="187" t="s">
        <v>122</v>
      </c>
      <c r="E551" s="188" t="s">
        <v>723</v>
      </c>
      <c r="F551" s="189" t="s">
        <v>724</v>
      </c>
      <c r="G551" s="190" t="s">
        <v>390</v>
      </c>
      <c r="H551" s="191">
        <v>25</v>
      </c>
      <c r="I551" s="192"/>
      <c r="J551" s="193">
        <f t="shared" si="10"/>
        <v>0</v>
      </c>
      <c r="K551" s="194"/>
      <c r="L551" s="39"/>
      <c r="M551" s="195" t="s">
        <v>1</v>
      </c>
      <c r="N551" s="196" t="s">
        <v>38</v>
      </c>
      <c r="O551" s="71"/>
      <c r="P551" s="197">
        <f t="shared" si="11"/>
        <v>0</v>
      </c>
      <c r="Q551" s="197">
        <v>1.0000000000000001E-5</v>
      </c>
      <c r="R551" s="197">
        <f t="shared" si="12"/>
        <v>2.5000000000000001E-4</v>
      </c>
      <c r="S551" s="197">
        <v>0</v>
      </c>
      <c r="T551" s="198">
        <f t="shared" si="13"/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9" t="s">
        <v>320</v>
      </c>
      <c r="AT551" s="199" t="s">
        <v>122</v>
      </c>
      <c r="AU551" s="199" t="s">
        <v>127</v>
      </c>
      <c r="AY551" s="17" t="s">
        <v>119</v>
      </c>
      <c r="BE551" s="200">
        <f t="shared" si="14"/>
        <v>0</v>
      </c>
      <c r="BF551" s="200">
        <f t="shared" si="15"/>
        <v>0</v>
      </c>
      <c r="BG551" s="200">
        <f t="shared" si="16"/>
        <v>0</v>
      </c>
      <c r="BH551" s="200">
        <f t="shared" si="17"/>
        <v>0</v>
      </c>
      <c r="BI551" s="200">
        <f t="shared" si="18"/>
        <v>0</v>
      </c>
      <c r="BJ551" s="17" t="s">
        <v>127</v>
      </c>
      <c r="BK551" s="200">
        <f t="shared" si="19"/>
        <v>0</v>
      </c>
      <c r="BL551" s="17" t="s">
        <v>320</v>
      </c>
      <c r="BM551" s="199" t="s">
        <v>725</v>
      </c>
    </row>
    <row r="552" spans="1:65" s="2" customFormat="1" ht="24.2" customHeight="1">
      <c r="A552" s="34"/>
      <c r="B552" s="35"/>
      <c r="C552" s="187" t="s">
        <v>726</v>
      </c>
      <c r="D552" s="187" t="s">
        <v>122</v>
      </c>
      <c r="E552" s="188" t="s">
        <v>727</v>
      </c>
      <c r="F552" s="189" t="s">
        <v>728</v>
      </c>
      <c r="G552" s="190" t="s">
        <v>390</v>
      </c>
      <c r="H552" s="191">
        <v>25</v>
      </c>
      <c r="I552" s="192"/>
      <c r="J552" s="193">
        <f t="shared" si="10"/>
        <v>0</v>
      </c>
      <c r="K552" s="194"/>
      <c r="L552" s="39"/>
      <c r="M552" s="195" t="s">
        <v>1</v>
      </c>
      <c r="N552" s="196" t="s">
        <v>38</v>
      </c>
      <c r="O552" s="71"/>
      <c r="P552" s="197">
        <f t="shared" si="11"/>
        <v>0</v>
      </c>
      <c r="Q552" s="197">
        <v>1.8816499999999998E-5</v>
      </c>
      <c r="R552" s="197">
        <f t="shared" si="12"/>
        <v>4.7041249999999998E-4</v>
      </c>
      <c r="S552" s="197">
        <v>0</v>
      </c>
      <c r="T552" s="198">
        <f t="shared" si="13"/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9" t="s">
        <v>320</v>
      </c>
      <c r="AT552" s="199" t="s">
        <v>122</v>
      </c>
      <c r="AU552" s="199" t="s">
        <v>127</v>
      </c>
      <c r="AY552" s="17" t="s">
        <v>119</v>
      </c>
      <c r="BE552" s="200">
        <f t="shared" si="14"/>
        <v>0</v>
      </c>
      <c r="BF552" s="200">
        <f t="shared" si="15"/>
        <v>0</v>
      </c>
      <c r="BG552" s="200">
        <f t="shared" si="16"/>
        <v>0</v>
      </c>
      <c r="BH552" s="200">
        <f t="shared" si="17"/>
        <v>0</v>
      </c>
      <c r="BI552" s="200">
        <f t="shared" si="18"/>
        <v>0</v>
      </c>
      <c r="BJ552" s="17" t="s">
        <v>127</v>
      </c>
      <c r="BK552" s="200">
        <f t="shared" si="19"/>
        <v>0</v>
      </c>
      <c r="BL552" s="17" t="s">
        <v>320</v>
      </c>
      <c r="BM552" s="199" t="s">
        <v>729</v>
      </c>
    </row>
    <row r="553" spans="1:65" s="2" customFormat="1" ht="33" customHeight="1">
      <c r="A553" s="34"/>
      <c r="B553" s="35"/>
      <c r="C553" s="187" t="s">
        <v>730</v>
      </c>
      <c r="D553" s="187" t="s">
        <v>122</v>
      </c>
      <c r="E553" s="188" t="s">
        <v>731</v>
      </c>
      <c r="F553" s="189" t="s">
        <v>732</v>
      </c>
      <c r="G553" s="190" t="s">
        <v>195</v>
      </c>
      <c r="H553" s="191">
        <v>3.5999999999999997E-2</v>
      </c>
      <c r="I553" s="192"/>
      <c r="J553" s="193">
        <f t="shared" si="10"/>
        <v>0</v>
      </c>
      <c r="K553" s="194"/>
      <c r="L553" s="39"/>
      <c r="M553" s="195" t="s">
        <v>1</v>
      </c>
      <c r="N553" s="196" t="s">
        <v>38</v>
      </c>
      <c r="O553" s="71"/>
      <c r="P553" s="197">
        <f t="shared" si="11"/>
        <v>0</v>
      </c>
      <c r="Q553" s="197">
        <v>0</v>
      </c>
      <c r="R553" s="197">
        <f t="shared" si="12"/>
        <v>0</v>
      </c>
      <c r="S553" s="197">
        <v>0</v>
      </c>
      <c r="T553" s="198">
        <f t="shared" si="13"/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9" t="s">
        <v>320</v>
      </c>
      <c r="AT553" s="199" t="s">
        <v>122</v>
      </c>
      <c r="AU553" s="199" t="s">
        <v>127</v>
      </c>
      <c r="AY553" s="17" t="s">
        <v>119</v>
      </c>
      <c r="BE553" s="200">
        <f t="shared" si="14"/>
        <v>0</v>
      </c>
      <c r="BF553" s="200">
        <f t="shared" si="15"/>
        <v>0</v>
      </c>
      <c r="BG553" s="200">
        <f t="shared" si="16"/>
        <v>0</v>
      </c>
      <c r="BH553" s="200">
        <f t="shared" si="17"/>
        <v>0</v>
      </c>
      <c r="BI553" s="200">
        <f t="shared" si="18"/>
        <v>0</v>
      </c>
      <c r="BJ553" s="17" t="s">
        <v>127</v>
      </c>
      <c r="BK553" s="200">
        <f t="shared" si="19"/>
        <v>0</v>
      </c>
      <c r="BL553" s="17" t="s">
        <v>320</v>
      </c>
      <c r="BM553" s="199" t="s">
        <v>733</v>
      </c>
    </row>
    <row r="554" spans="1:65" s="2" customFormat="1" ht="24.2" customHeight="1">
      <c r="A554" s="34"/>
      <c r="B554" s="35"/>
      <c r="C554" s="187" t="s">
        <v>734</v>
      </c>
      <c r="D554" s="187" t="s">
        <v>122</v>
      </c>
      <c r="E554" s="188" t="s">
        <v>735</v>
      </c>
      <c r="F554" s="189" t="s">
        <v>736</v>
      </c>
      <c r="G554" s="190" t="s">
        <v>195</v>
      </c>
      <c r="H554" s="191">
        <v>3.5999999999999997E-2</v>
      </c>
      <c r="I554" s="192"/>
      <c r="J554" s="193">
        <f t="shared" si="10"/>
        <v>0</v>
      </c>
      <c r="K554" s="194"/>
      <c r="L554" s="39"/>
      <c r="M554" s="195" t="s">
        <v>1</v>
      </c>
      <c r="N554" s="196" t="s">
        <v>38</v>
      </c>
      <c r="O554" s="71"/>
      <c r="P554" s="197">
        <f t="shared" si="11"/>
        <v>0</v>
      </c>
      <c r="Q554" s="197">
        <v>0</v>
      </c>
      <c r="R554" s="197">
        <f t="shared" si="12"/>
        <v>0</v>
      </c>
      <c r="S554" s="197">
        <v>0</v>
      </c>
      <c r="T554" s="198">
        <f t="shared" si="13"/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9" t="s">
        <v>320</v>
      </c>
      <c r="AT554" s="199" t="s">
        <v>122</v>
      </c>
      <c r="AU554" s="199" t="s">
        <v>127</v>
      </c>
      <c r="AY554" s="17" t="s">
        <v>119</v>
      </c>
      <c r="BE554" s="200">
        <f t="shared" si="14"/>
        <v>0</v>
      </c>
      <c r="BF554" s="200">
        <f t="shared" si="15"/>
        <v>0</v>
      </c>
      <c r="BG554" s="200">
        <f t="shared" si="16"/>
        <v>0</v>
      </c>
      <c r="BH554" s="200">
        <f t="shared" si="17"/>
        <v>0</v>
      </c>
      <c r="BI554" s="200">
        <f t="shared" si="18"/>
        <v>0</v>
      </c>
      <c r="BJ554" s="17" t="s">
        <v>127</v>
      </c>
      <c r="BK554" s="200">
        <f t="shared" si="19"/>
        <v>0</v>
      </c>
      <c r="BL554" s="17" t="s">
        <v>320</v>
      </c>
      <c r="BM554" s="199" t="s">
        <v>737</v>
      </c>
    </row>
    <row r="555" spans="1:65" s="12" customFormat="1" ht="22.9" customHeight="1">
      <c r="B555" s="171"/>
      <c r="C555" s="172"/>
      <c r="D555" s="173" t="s">
        <v>71</v>
      </c>
      <c r="E555" s="185" t="s">
        <v>738</v>
      </c>
      <c r="F555" s="185" t="s">
        <v>739</v>
      </c>
      <c r="G555" s="172"/>
      <c r="H555" s="172"/>
      <c r="I555" s="175"/>
      <c r="J555" s="186">
        <f>BK555</f>
        <v>0</v>
      </c>
      <c r="K555" s="172"/>
      <c r="L555" s="177"/>
      <c r="M555" s="178"/>
      <c r="N555" s="179"/>
      <c r="O555" s="179"/>
      <c r="P555" s="180">
        <f>SUM(P556:P560)</f>
        <v>0</v>
      </c>
      <c r="Q555" s="179"/>
      <c r="R555" s="180">
        <f>SUM(R556:R560)</f>
        <v>3.8959999999999997E-3</v>
      </c>
      <c r="S555" s="179"/>
      <c r="T555" s="181">
        <f>SUM(T556:T560)</f>
        <v>3.4200000000000001E-2</v>
      </c>
      <c r="AR555" s="182" t="s">
        <v>127</v>
      </c>
      <c r="AT555" s="183" t="s">
        <v>71</v>
      </c>
      <c r="AU555" s="183" t="s">
        <v>80</v>
      </c>
      <c r="AY555" s="182" t="s">
        <v>119</v>
      </c>
      <c r="BK555" s="184">
        <f>SUM(BK556:BK560)</f>
        <v>0</v>
      </c>
    </row>
    <row r="556" spans="1:65" s="2" customFormat="1" ht="24.2" customHeight="1">
      <c r="A556" s="34"/>
      <c r="B556" s="35"/>
      <c r="C556" s="187" t="s">
        <v>740</v>
      </c>
      <c r="D556" s="187" t="s">
        <v>122</v>
      </c>
      <c r="E556" s="188" t="s">
        <v>741</v>
      </c>
      <c r="F556" s="189" t="s">
        <v>742</v>
      </c>
      <c r="G556" s="190" t="s">
        <v>390</v>
      </c>
      <c r="H556" s="191">
        <v>10</v>
      </c>
      <c r="I556" s="192"/>
      <c r="J556" s="193">
        <f>ROUND(I556*H556,2)</f>
        <v>0</v>
      </c>
      <c r="K556" s="194"/>
      <c r="L556" s="39"/>
      <c r="M556" s="195" t="s">
        <v>1</v>
      </c>
      <c r="N556" s="196" t="s">
        <v>38</v>
      </c>
      <c r="O556" s="71"/>
      <c r="P556" s="197">
        <f>O556*H556</f>
        <v>0</v>
      </c>
      <c r="Q556" s="197">
        <v>3.8959999999999998E-4</v>
      </c>
      <c r="R556" s="197">
        <f>Q556*H556</f>
        <v>3.8959999999999997E-3</v>
      </c>
      <c r="S556" s="197">
        <v>3.4199999999999999E-3</v>
      </c>
      <c r="T556" s="198">
        <f>S556*H556</f>
        <v>3.4200000000000001E-2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9" t="s">
        <v>320</v>
      </c>
      <c r="AT556" s="199" t="s">
        <v>122</v>
      </c>
      <c r="AU556" s="199" t="s">
        <v>127</v>
      </c>
      <c r="AY556" s="17" t="s">
        <v>119</v>
      </c>
      <c r="BE556" s="200">
        <f>IF(N556="základní",J556,0)</f>
        <v>0</v>
      </c>
      <c r="BF556" s="200">
        <f>IF(N556="snížená",J556,0)</f>
        <v>0</v>
      </c>
      <c r="BG556" s="200">
        <f>IF(N556="zákl. přenesená",J556,0)</f>
        <v>0</v>
      </c>
      <c r="BH556" s="200">
        <f>IF(N556="sníž. přenesená",J556,0)</f>
        <v>0</v>
      </c>
      <c r="BI556" s="200">
        <f>IF(N556="nulová",J556,0)</f>
        <v>0</v>
      </c>
      <c r="BJ556" s="17" t="s">
        <v>127</v>
      </c>
      <c r="BK556" s="200">
        <f>ROUND(I556*H556,2)</f>
        <v>0</v>
      </c>
      <c r="BL556" s="17" t="s">
        <v>320</v>
      </c>
      <c r="BM556" s="199" t="s">
        <v>743</v>
      </c>
    </row>
    <row r="557" spans="1:65" s="13" customFormat="1" ht="11.25">
      <c r="B557" s="201"/>
      <c r="C557" s="202"/>
      <c r="D557" s="203" t="s">
        <v>129</v>
      </c>
      <c r="E557" s="204" t="s">
        <v>1</v>
      </c>
      <c r="F557" s="205" t="s">
        <v>744</v>
      </c>
      <c r="G557" s="202"/>
      <c r="H557" s="204" t="s">
        <v>1</v>
      </c>
      <c r="I557" s="206"/>
      <c r="J557" s="202"/>
      <c r="K557" s="202"/>
      <c r="L557" s="207"/>
      <c r="M557" s="208"/>
      <c r="N557" s="209"/>
      <c r="O557" s="209"/>
      <c r="P557" s="209"/>
      <c r="Q557" s="209"/>
      <c r="R557" s="209"/>
      <c r="S557" s="209"/>
      <c r="T557" s="210"/>
      <c r="AT557" s="211" t="s">
        <v>129</v>
      </c>
      <c r="AU557" s="211" t="s">
        <v>127</v>
      </c>
      <c r="AV557" s="13" t="s">
        <v>80</v>
      </c>
      <c r="AW557" s="13" t="s">
        <v>30</v>
      </c>
      <c r="AX557" s="13" t="s">
        <v>72</v>
      </c>
      <c r="AY557" s="211" t="s">
        <v>119</v>
      </c>
    </row>
    <row r="558" spans="1:65" s="14" customFormat="1" ht="11.25">
      <c r="B558" s="212"/>
      <c r="C558" s="213"/>
      <c r="D558" s="203" t="s">
        <v>129</v>
      </c>
      <c r="E558" s="214" t="s">
        <v>1</v>
      </c>
      <c r="F558" s="215" t="s">
        <v>261</v>
      </c>
      <c r="G558" s="213"/>
      <c r="H558" s="216">
        <v>10</v>
      </c>
      <c r="I558" s="217"/>
      <c r="J558" s="213"/>
      <c r="K558" s="213"/>
      <c r="L558" s="218"/>
      <c r="M558" s="219"/>
      <c r="N558" s="220"/>
      <c r="O558" s="220"/>
      <c r="P558" s="220"/>
      <c r="Q558" s="220"/>
      <c r="R558" s="220"/>
      <c r="S558" s="220"/>
      <c r="T558" s="221"/>
      <c r="AT558" s="222" t="s">
        <v>129</v>
      </c>
      <c r="AU558" s="222" t="s">
        <v>127</v>
      </c>
      <c r="AV558" s="14" t="s">
        <v>127</v>
      </c>
      <c r="AW558" s="14" t="s">
        <v>30</v>
      </c>
      <c r="AX558" s="14" t="s">
        <v>80</v>
      </c>
      <c r="AY558" s="222" t="s">
        <v>119</v>
      </c>
    </row>
    <row r="559" spans="1:65" s="2" customFormat="1" ht="33" customHeight="1">
      <c r="A559" s="34"/>
      <c r="B559" s="35"/>
      <c r="C559" s="187" t="s">
        <v>745</v>
      </c>
      <c r="D559" s="187" t="s">
        <v>122</v>
      </c>
      <c r="E559" s="188" t="s">
        <v>746</v>
      </c>
      <c r="F559" s="189" t="s">
        <v>747</v>
      </c>
      <c r="G559" s="190" t="s">
        <v>195</v>
      </c>
      <c r="H559" s="191">
        <v>4.0000000000000001E-3</v>
      </c>
      <c r="I559" s="192"/>
      <c r="J559" s="193">
        <f>ROUND(I559*H559,2)</f>
        <v>0</v>
      </c>
      <c r="K559" s="194"/>
      <c r="L559" s="39"/>
      <c r="M559" s="195" t="s">
        <v>1</v>
      </c>
      <c r="N559" s="196" t="s">
        <v>38</v>
      </c>
      <c r="O559" s="71"/>
      <c r="P559" s="197">
        <f>O559*H559</f>
        <v>0</v>
      </c>
      <c r="Q559" s="197">
        <v>0</v>
      </c>
      <c r="R559" s="197">
        <f>Q559*H559</f>
        <v>0</v>
      </c>
      <c r="S559" s="197">
        <v>0</v>
      </c>
      <c r="T559" s="198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9" t="s">
        <v>320</v>
      </c>
      <c r="AT559" s="199" t="s">
        <v>122</v>
      </c>
      <c r="AU559" s="199" t="s">
        <v>127</v>
      </c>
      <c r="AY559" s="17" t="s">
        <v>119</v>
      </c>
      <c r="BE559" s="200">
        <f>IF(N559="základní",J559,0)</f>
        <v>0</v>
      </c>
      <c r="BF559" s="200">
        <f>IF(N559="snížená",J559,0)</f>
        <v>0</v>
      </c>
      <c r="BG559" s="200">
        <f>IF(N559="zákl. přenesená",J559,0)</f>
        <v>0</v>
      </c>
      <c r="BH559" s="200">
        <f>IF(N559="sníž. přenesená",J559,0)</f>
        <v>0</v>
      </c>
      <c r="BI559" s="200">
        <f>IF(N559="nulová",J559,0)</f>
        <v>0</v>
      </c>
      <c r="BJ559" s="17" t="s">
        <v>127</v>
      </c>
      <c r="BK559" s="200">
        <f>ROUND(I559*H559,2)</f>
        <v>0</v>
      </c>
      <c r="BL559" s="17" t="s">
        <v>320</v>
      </c>
      <c r="BM559" s="199" t="s">
        <v>748</v>
      </c>
    </row>
    <row r="560" spans="1:65" s="2" customFormat="1" ht="24.2" customHeight="1">
      <c r="A560" s="34"/>
      <c r="B560" s="35"/>
      <c r="C560" s="187" t="s">
        <v>749</v>
      </c>
      <c r="D560" s="187" t="s">
        <v>122</v>
      </c>
      <c r="E560" s="188" t="s">
        <v>750</v>
      </c>
      <c r="F560" s="189" t="s">
        <v>751</v>
      </c>
      <c r="G560" s="190" t="s">
        <v>195</v>
      </c>
      <c r="H560" s="191">
        <v>4.0000000000000001E-3</v>
      </c>
      <c r="I560" s="192"/>
      <c r="J560" s="193">
        <f>ROUND(I560*H560,2)</f>
        <v>0</v>
      </c>
      <c r="K560" s="194"/>
      <c r="L560" s="39"/>
      <c r="M560" s="195" t="s">
        <v>1</v>
      </c>
      <c r="N560" s="196" t="s">
        <v>38</v>
      </c>
      <c r="O560" s="71"/>
      <c r="P560" s="197">
        <f>O560*H560</f>
        <v>0</v>
      </c>
      <c r="Q560" s="197">
        <v>0</v>
      </c>
      <c r="R560" s="197">
        <f>Q560*H560</f>
        <v>0</v>
      </c>
      <c r="S560" s="197">
        <v>0</v>
      </c>
      <c r="T560" s="198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9" t="s">
        <v>320</v>
      </c>
      <c r="AT560" s="199" t="s">
        <v>122</v>
      </c>
      <c r="AU560" s="199" t="s">
        <v>127</v>
      </c>
      <c r="AY560" s="17" t="s">
        <v>119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7" t="s">
        <v>127</v>
      </c>
      <c r="BK560" s="200">
        <f>ROUND(I560*H560,2)</f>
        <v>0</v>
      </c>
      <c r="BL560" s="17" t="s">
        <v>320</v>
      </c>
      <c r="BM560" s="199" t="s">
        <v>752</v>
      </c>
    </row>
    <row r="561" spans="1:65" s="12" customFormat="1" ht="22.9" customHeight="1">
      <c r="B561" s="171"/>
      <c r="C561" s="172"/>
      <c r="D561" s="173" t="s">
        <v>71</v>
      </c>
      <c r="E561" s="185" t="s">
        <v>753</v>
      </c>
      <c r="F561" s="185" t="s">
        <v>754</v>
      </c>
      <c r="G561" s="172"/>
      <c r="H561" s="172"/>
      <c r="I561" s="175"/>
      <c r="J561" s="186">
        <f>BK561</f>
        <v>0</v>
      </c>
      <c r="K561" s="172"/>
      <c r="L561" s="177"/>
      <c r="M561" s="178"/>
      <c r="N561" s="179"/>
      <c r="O561" s="179"/>
      <c r="P561" s="180">
        <f>SUM(P562:P610)</f>
        <v>0</v>
      </c>
      <c r="Q561" s="179"/>
      <c r="R561" s="180">
        <f>SUM(R562:R610)</f>
        <v>0.11427741999999999</v>
      </c>
      <c r="S561" s="179"/>
      <c r="T561" s="181">
        <f>SUM(T562:T610)</f>
        <v>0.15998000000000001</v>
      </c>
      <c r="AR561" s="182" t="s">
        <v>127</v>
      </c>
      <c r="AT561" s="183" t="s">
        <v>71</v>
      </c>
      <c r="AU561" s="183" t="s">
        <v>80</v>
      </c>
      <c r="AY561" s="182" t="s">
        <v>119</v>
      </c>
      <c r="BK561" s="184">
        <f>SUM(BK562:BK610)</f>
        <v>0</v>
      </c>
    </row>
    <row r="562" spans="1:65" s="2" customFormat="1" ht="16.5" customHeight="1">
      <c r="A562" s="34"/>
      <c r="B562" s="35"/>
      <c r="C562" s="187" t="s">
        <v>755</v>
      </c>
      <c r="D562" s="187" t="s">
        <v>122</v>
      </c>
      <c r="E562" s="188" t="s">
        <v>756</v>
      </c>
      <c r="F562" s="189" t="s">
        <v>757</v>
      </c>
      <c r="G562" s="190" t="s">
        <v>190</v>
      </c>
      <c r="H562" s="191">
        <v>2</v>
      </c>
      <c r="I562" s="192"/>
      <c r="J562" s="193">
        <f t="shared" ref="J562:J579" si="20">ROUND(I562*H562,2)</f>
        <v>0</v>
      </c>
      <c r="K562" s="194"/>
      <c r="L562" s="39"/>
      <c r="M562" s="195" t="s">
        <v>1</v>
      </c>
      <c r="N562" s="196" t="s">
        <v>38</v>
      </c>
      <c r="O562" s="71"/>
      <c r="P562" s="197">
        <f t="shared" ref="P562:P579" si="21">O562*H562</f>
        <v>0</v>
      </c>
      <c r="Q562" s="197">
        <v>0</v>
      </c>
      <c r="R562" s="197">
        <f t="shared" ref="R562:R579" si="22">Q562*H562</f>
        <v>0</v>
      </c>
      <c r="S562" s="197">
        <v>0</v>
      </c>
      <c r="T562" s="198">
        <f t="shared" ref="T562:T579" si="23"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9" t="s">
        <v>320</v>
      </c>
      <c r="AT562" s="199" t="s">
        <v>122</v>
      </c>
      <c r="AU562" s="199" t="s">
        <v>127</v>
      </c>
      <c r="AY562" s="17" t="s">
        <v>119</v>
      </c>
      <c r="BE562" s="200">
        <f t="shared" ref="BE562:BE579" si="24">IF(N562="základní",J562,0)</f>
        <v>0</v>
      </c>
      <c r="BF562" s="200">
        <f t="shared" ref="BF562:BF579" si="25">IF(N562="snížená",J562,0)</f>
        <v>0</v>
      </c>
      <c r="BG562" s="200">
        <f t="shared" ref="BG562:BG579" si="26">IF(N562="zákl. přenesená",J562,0)</f>
        <v>0</v>
      </c>
      <c r="BH562" s="200">
        <f t="shared" ref="BH562:BH579" si="27">IF(N562="sníž. přenesená",J562,0)</f>
        <v>0</v>
      </c>
      <c r="BI562" s="200">
        <f t="shared" ref="BI562:BI579" si="28">IF(N562="nulová",J562,0)</f>
        <v>0</v>
      </c>
      <c r="BJ562" s="17" t="s">
        <v>127</v>
      </c>
      <c r="BK562" s="200">
        <f t="shared" ref="BK562:BK579" si="29">ROUND(I562*H562,2)</f>
        <v>0</v>
      </c>
      <c r="BL562" s="17" t="s">
        <v>320</v>
      </c>
      <c r="BM562" s="199" t="s">
        <v>758</v>
      </c>
    </row>
    <row r="563" spans="1:65" s="2" customFormat="1" ht="16.5" customHeight="1">
      <c r="A563" s="34"/>
      <c r="B563" s="35"/>
      <c r="C563" s="187" t="s">
        <v>759</v>
      </c>
      <c r="D563" s="187" t="s">
        <v>122</v>
      </c>
      <c r="E563" s="188" t="s">
        <v>760</v>
      </c>
      <c r="F563" s="189" t="s">
        <v>761</v>
      </c>
      <c r="G563" s="190" t="s">
        <v>652</v>
      </c>
      <c r="H563" s="191">
        <v>1</v>
      </c>
      <c r="I563" s="192"/>
      <c r="J563" s="193">
        <f t="shared" si="20"/>
        <v>0</v>
      </c>
      <c r="K563" s="194"/>
      <c r="L563" s="39"/>
      <c r="M563" s="195" t="s">
        <v>1</v>
      </c>
      <c r="N563" s="196" t="s">
        <v>38</v>
      </c>
      <c r="O563" s="71"/>
      <c r="P563" s="197">
        <f t="shared" si="21"/>
        <v>0</v>
      </c>
      <c r="Q563" s="197">
        <v>0</v>
      </c>
      <c r="R563" s="197">
        <f t="shared" si="22"/>
        <v>0</v>
      </c>
      <c r="S563" s="197">
        <v>3.4200000000000001E-2</v>
      </c>
      <c r="T563" s="198">
        <f t="shared" si="23"/>
        <v>3.4200000000000001E-2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9" t="s">
        <v>320</v>
      </c>
      <c r="AT563" s="199" t="s">
        <v>122</v>
      </c>
      <c r="AU563" s="199" t="s">
        <v>127</v>
      </c>
      <c r="AY563" s="17" t="s">
        <v>119</v>
      </c>
      <c r="BE563" s="200">
        <f t="shared" si="24"/>
        <v>0</v>
      </c>
      <c r="BF563" s="200">
        <f t="shared" si="25"/>
        <v>0</v>
      </c>
      <c r="BG563" s="200">
        <f t="shared" si="26"/>
        <v>0</v>
      </c>
      <c r="BH563" s="200">
        <f t="shared" si="27"/>
        <v>0</v>
      </c>
      <c r="BI563" s="200">
        <f t="shared" si="28"/>
        <v>0</v>
      </c>
      <c r="BJ563" s="17" t="s">
        <v>127</v>
      </c>
      <c r="BK563" s="200">
        <f t="shared" si="29"/>
        <v>0</v>
      </c>
      <c r="BL563" s="17" t="s">
        <v>320</v>
      </c>
      <c r="BM563" s="199" t="s">
        <v>762</v>
      </c>
    </row>
    <row r="564" spans="1:65" s="2" customFormat="1" ht="21.75" customHeight="1">
      <c r="A564" s="34"/>
      <c r="B564" s="35"/>
      <c r="C564" s="187" t="s">
        <v>763</v>
      </c>
      <c r="D564" s="187" t="s">
        <v>122</v>
      </c>
      <c r="E564" s="188" t="s">
        <v>764</v>
      </c>
      <c r="F564" s="189" t="s">
        <v>765</v>
      </c>
      <c r="G564" s="190" t="s">
        <v>190</v>
      </c>
      <c r="H564" s="191">
        <v>1</v>
      </c>
      <c r="I564" s="192"/>
      <c r="J564" s="193">
        <f t="shared" si="20"/>
        <v>0</v>
      </c>
      <c r="K564" s="194"/>
      <c r="L564" s="39"/>
      <c r="M564" s="195" t="s">
        <v>1</v>
      </c>
      <c r="N564" s="196" t="s">
        <v>38</v>
      </c>
      <c r="O564" s="71"/>
      <c r="P564" s="197">
        <f t="shared" si="21"/>
        <v>0</v>
      </c>
      <c r="Q564" s="197">
        <v>1.1900000000000001E-3</v>
      </c>
      <c r="R564" s="197">
        <f t="shared" si="22"/>
        <v>1.1900000000000001E-3</v>
      </c>
      <c r="S564" s="197">
        <v>0</v>
      </c>
      <c r="T564" s="198">
        <f t="shared" si="23"/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9" t="s">
        <v>320</v>
      </c>
      <c r="AT564" s="199" t="s">
        <v>122</v>
      </c>
      <c r="AU564" s="199" t="s">
        <v>127</v>
      </c>
      <c r="AY564" s="17" t="s">
        <v>119</v>
      </c>
      <c r="BE564" s="200">
        <f t="shared" si="24"/>
        <v>0</v>
      </c>
      <c r="BF564" s="200">
        <f t="shared" si="25"/>
        <v>0</v>
      </c>
      <c r="BG564" s="200">
        <f t="shared" si="26"/>
        <v>0</v>
      </c>
      <c r="BH564" s="200">
        <f t="shared" si="27"/>
        <v>0</v>
      </c>
      <c r="BI564" s="200">
        <f t="shared" si="28"/>
        <v>0</v>
      </c>
      <c r="BJ564" s="17" t="s">
        <v>127</v>
      </c>
      <c r="BK564" s="200">
        <f t="shared" si="29"/>
        <v>0</v>
      </c>
      <c r="BL564" s="17" t="s">
        <v>320</v>
      </c>
      <c r="BM564" s="199" t="s">
        <v>766</v>
      </c>
    </row>
    <row r="565" spans="1:65" s="2" customFormat="1" ht="24.2" customHeight="1">
      <c r="A565" s="34"/>
      <c r="B565" s="35"/>
      <c r="C565" s="239" t="s">
        <v>767</v>
      </c>
      <c r="D565" s="239" t="s">
        <v>202</v>
      </c>
      <c r="E565" s="240" t="s">
        <v>768</v>
      </c>
      <c r="F565" s="241" t="s">
        <v>769</v>
      </c>
      <c r="G565" s="242" t="s">
        <v>190</v>
      </c>
      <c r="H565" s="243">
        <v>1</v>
      </c>
      <c r="I565" s="244"/>
      <c r="J565" s="245">
        <f t="shared" si="20"/>
        <v>0</v>
      </c>
      <c r="K565" s="246"/>
      <c r="L565" s="247"/>
      <c r="M565" s="248" t="s">
        <v>1</v>
      </c>
      <c r="N565" s="249" t="s">
        <v>38</v>
      </c>
      <c r="O565" s="71"/>
      <c r="P565" s="197">
        <f t="shared" si="21"/>
        <v>0</v>
      </c>
      <c r="Q565" s="197">
        <v>2.7E-2</v>
      </c>
      <c r="R565" s="197">
        <f t="shared" si="22"/>
        <v>2.7E-2</v>
      </c>
      <c r="S565" s="197">
        <v>0</v>
      </c>
      <c r="T565" s="198">
        <f t="shared" si="23"/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9" t="s">
        <v>406</v>
      </c>
      <c r="AT565" s="199" t="s">
        <v>202</v>
      </c>
      <c r="AU565" s="199" t="s">
        <v>127</v>
      </c>
      <c r="AY565" s="17" t="s">
        <v>119</v>
      </c>
      <c r="BE565" s="200">
        <f t="shared" si="24"/>
        <v>0</v>
      </c>
      <c r="BF565" s="200">
        <f t="shared" si="25"/>
        <v>0</v>
      </c>
      <c r="BG565" s="200">
        <f t="shared" si="26"/>
        <v>0</v>
      </c>
      <c r="BH565" s="200">
        <f t="shared" si="27"/>
        <v>0</v>
      </c>
      <c r="BI565" s="200">
        <f t="shared" si="28"/>
        <v>0</v>
      </c>
      <c r="BJ565" s="17" t="s">
        <v>127</v>
      </c>
      <c r="BK565" s="200">
        <f t="shared" si="29"/>
        <v>0</v>
      </c>
      <c r="BL565" s="17" t="s">
        <v>320</v>
      </c>
      <c r="BM565" s="199" t="s">
        <v>770</v>
      </c>
    </row>
    <row r="566" spans="1:65" s="2" customFormat="1" ht="16.5" customHeight="1">
      <c r="A566" s="34"/>
      <c r="B566" s="35"/>
      <c r="C566" s="187" t="s">
        <v>771</v>
      </c>
      <c r="D566" s="187" t="s">
        <v>122</v>
      </c>
      <c r="E566" s="188" t="s">
        <v>772</v>
      </c>
      <c r="F566" s="189" t="s">
        <v>773</v>
      </c>
      <c r="G566" s="190" t="s">
        <v>190</v>
      </c>
      <c r="H566" s="191">
        <v>1</v>
      </c>
      <c r="I566" s="192"/>
      <c r="J566" s="193">
        <f t="shared" si="20"/>
        <v>0</v>
      </c>
      <c r="K566" s="194"/>
      <c r="L566" s="39"/>
      <c r="M566" s="195" t="s">
        <v>1</v>
      </c>
      <c r="N566" s="196" t="s">
        <v>38</v>
      </c>
      <c r="O566" s="71"/>
      <c r="P566" s="197">
        <f t="shared" si="21"/>
        <v>0</v>
      </c>
      <c r="Q566" s="197">
        <v>0</v>
      </c>
      <c r="R566" s="197">
        <f t="shared" si="22"/>
        <v>0</v>
      </c>
      <c r="S566" s="197">
        <v>0</v>
      </c>
      <c r="T566" s="198">
        <f t="shared" si="23"/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9" t="s">
        <v>320</v>
      </c>
      <c r="AT566" s="199" t="s">
        <v>122</v>
      </c>
      <c r="AU566" s="199" t="s">
        <v>127</v>
      </c>
      <c r="AY566" s="17" t="s">
        <v>119</v>
      </c>
      <c r="BE566" s="200">
        <f t="shared" si="24"/>
        <v>0</v>
      </c>
      <c r="BF566" s="200">
        <f t="shared" si="25"/>
        <v>0</v>
      </c>
      <c r="BG566" s="200">
        <f t="shared" si="26"/>
        <v>0</v>
      </c>
      <c r="BH566" s="200">
        <f t="shared" si="27"/>
        <v>0</v>
      </c>
      <c r="BI566" s="200">
        <f t="shared" si="28"/>
        <v>0</v>
      </c>
      <c r="BJ566" s="17" t="s">
        <v>127</v>
      </c>
      <c r="BK566" s="200">
        <f t="shared" si="29"/>
        <v>0</v>
      </c>
      <c r="BL566" s="17" t="s">
        <v>320</v>
      </c>
      <c r="BM566" s="199" t="s">
        <v>774</v>
      </c>
    </row>
    <row r="567" spans="1:65" s="2" customFormat="1" ht="24.2" customHeight="1">
      <c r="A567" s="34"/>
      <c r="B567" s="35"/>
      <c r="C567" s="239" t="s">
        <v>775</v>
      </c>
      <c r="D567" s="239" t="s">
        <v>202</v>
      </c>
      <c r="E567" s="240" t="s">
        <v>776</v>
      </c>
      <c r="F567" s="241" t="s">
        <v>777</v>
      </c>
      <c r="G567" s="242" t="s">
        <v>190</v>
      </c>
      <c r="H567" s="243">
        <v>1</v>
      </c>
      <c r="I567" s="244"/>
      <c r="J567" s="245">
        <f t="shared" si="20"/>
        <v>0</v>
      </c>
      <c r="K567" s="246"/>
      <c r="L567" s="247"/>
      <c r="M567" s="248" t="s">
        <v>1</v>
      </c>
      <c r="N567" s="249" t="s">
        <v>38</v>
      </c>
      <c r="O567" s="71"/>
      <c r="P567" s="197">
        <f t="shared" si="21"/>
        <v>0</v>
      </c>
      <c r="Q567" s="197">
        <v>2.0999999999999999E-3</v>
      </c>
      <c r="R567" s="197">
        <f t="shared" si="22"/>
        <v>2.0999999999999999E-3</v>
      </c>
      <c r="S567" s="197">
        <v>0</v>
      </c>
      <c r="T567" s="198">
        <f t="shared" si="23"/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9" t="s">
        <v>406</v>
      </c>
      <c r="AT567" s="199" t="s">
        <v>202</v>
      </c>
      <c r="AU567" s="199" t="s">
        <v>127</v>
      </c>
      <c r="AY567" s="17" t="s">
        <v>119</v>
      </c>
      <c r="BE567" s="200">
        <f t="shared" si="24"/>
        <v>0</v>
      </c>
      <c r="BF567" s="200">
        <f t="shared" si="25"/>
        <v>0</v>
      </c>
      <c r="BG567" s="200">
        <f t="shared" si="26"/>
        <v>0</v>
      </c>
      <c r="BH567" s="200">
        <f t="shared" si="27"/>
        <v>0</v>
      </c>
      <c r="BI567" s="200">
        <f t="shared" si="28"/>
        <v>0</v>
      </c>
      <c r="BJ567" s="17" t="s">
        <v>127</v>
      </c>
      <c r="BK567" s="200">
        <f t="shared" si="29"/>
        <v>0</v>
      </c>
      <c r="BL567" s="17" t="s">
        <v>320</v>
      </c>
      <c r="BM567" s="199" t="s">
        <v>778</v>
      </c>
    </row>
    <row r="568" spans="1:65" s="2" customFormat="1" ht="16.5" customHeight="1">
      <c r="A568" s="34"/>
      <c r="B568" s="35"/>
      <c r="C568" s="187" t="s">
        <v>779</v>
      </c>
      <c r="D568" s="187" t="s">
        <v>122</v>
      </c>
      <c r="E568" s="188" t="s">
        <v>780</v>
      </c>
      <c r="F568" s="189" t="s">
        <v>781</v>
      </c>
      <c r="G568" s="190" t="s">
        <v>652</v>
      </c>
      <c r="H568" s="191">
        <v>1</v>
      </c>
      <c r="I568" s="192"/>
      <c r="J568" s="193">
        <f t="shared" si="20"/>
        <v>0</v>
      </c>
      <c r="K568" s="194"/>
      <c r="L568" s="39"/>
      <c r="M568" s="195" t="s">
        <v>1</v>
      </c>
      <c r="N568" s="196" t="s">
        <v>38</v>
      </c>
      <c r="O568" s="71"/>
      <c r="P568" s="197">
        <f t="shared" si="21"/>
        <v>0</v>
      </c>
      <c r="Q568" s="197">
        <v>0</v>
      </c>
      <c r="R568" s="197">
        <f t="shared" si="22"/>
        <v>0</v>
      </c>
      <c r="S568" s="197">
        <v>1.9460000000000002E-2</v>
      </c>
      <c r="T568" s="198">
        <f t="shared" si="23"/>
        <v>1.9460000000000002E-2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9" t="s">
        <v>320</v>
      </c>
      <c r="AT568" s="199" t="s">
        <v>122</v>
      </c>
      <c r="AU568" s="199" t="s">
        <v>127</v>
      </c>
      <c r="AY568" s="17" t="s">
        <v>119</v>
      </c>
      <c r="BE568" s="200">
        <f t="shared" si="24"/>
        <v>0</v>
      </c>
      <c r="BF568" s="200">
        <f t="shared" si="25"/>
        <v>0</v>
      </c>
      <c r="BG568" s="200">
        <f t="shared" si="26"/>
        <v>0</v>
      </c>
      <c r="BH568" s="200">
        <f t="shared" si="27"/>
        <v>0</v>
      </c>
      <c r="BI568" s="200">
        <f t="shared" si="28"/>
        <v>0</v>
      </c>
      <c r="BJ568" s="17" t="s">
        <v>127</v>
      </c>
      <c r="BK568" s="200">
        <f t="shared" si="29"/>
        <v>0</v>
      </c>
      <c r="BL568" s="17" t="s">
        <v>320</v>
      </c>
      <c r="BM568" s="199" t="s">
        <v>782</v>
      </c>
    </row>
    <row r="569" spans="1:65" s="2" customFormat="1" ht="21.75" customHeight="1">
      <c r="A569" s="34"/>
      <c r="B569" s="35"/>
      <c r="C569" s="187" t="s">
        <v>783</v>
      </c>
      <c r="D569" s="187" t="s">
        <v>122</v>
      </c>
      <c r="E569" s="188" t="s">
        <v>784</v>
      </c>
      <c r="F569" s="189" t="s">
        <v>785</v>
      </c>
      <c r="G569" s="190" t="s">
        <v>652</v>
      </c>
      <c r="H569" s="191">
        <v>1</v>
      </c>
      <c r="I569" s="192"/>
      <c r="J569" s="193">
        <f t="shared" si="20"/>
        <v>0</v>
      </c>
      <c r="K569" s="194"/>
      <c r="L569" s="39"/>
      <c r="M569" s="195" t="s">
        <v>1</v>
      </c>
      <c r="N569" s="196" t="s">
        <v>38</v>
      </c>
      <c r="O569" s="71"/>
      <c r="P569" s="197">
        <f t="shared" si="21"/>
        <v>0</v>
      </c>
      <c r="Q569" s="197">
        <v>1.73E-3</v>
      </c>
      <c r="R569" s="197">
        <f t="shared" si="22"/>
        <v>1.73E-3</v>
      </c>
      <c r="S569" s="197">
        <v>0</v>
      </c>
      <c r="T569" s="198">
        <f t="shared" si="23"/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9" t="s">
        <v>320</v>
      </c>
      <c r="AT569" s="199" t="s">
        <v>122</v>
      </c>
      <c r="AU569" s="199" t="s">
        <v>127</v>
      </c>
      <c r="AY569" s="17" t="s">
        <v>119</v>
      </c>
      <c r="BE569" s="200">
        <f t="shared" si="24"/>
        <v>0</v>
      </c>
      <c r="BF569" s="200">
        <f t="shared" si="25"/>
        <v>0</v>
      </c>
      <c r="BG569" s="200">
        <f t="shared" si="26"/>
        <v>0</v>
      </c>
      <c r="BH569" s="200">
        <f t="shared" si="27"/>
        <v>0</v>
      </c>
      <c r="BI569" s="200">
        <f t="shared" si="28"/>
        <v>0</v>
      </c>
      <c r="BJ569" s="17" t="s">
        <v>127</v>
      </c>
      <c r="BK569" s="200">
        <f t="shared" si="29"/>
        <v>0</v>
      </c>
      <c r="BL569" s="17" t="s">
        <v>320</v>
      </c>
      <c r="BM569" s="199" t="s">
        <v>786</v>
      </c>
    </row>
    <row r="570" spans="1:65" s="2" customFormat="1" ht="24.2" customHeight="1">
      <c r="A570" s="34"/>
      <c r="B570" s="35"/>
      <c r="C570" s="239" t="s">
        <v>787</v>
      </c>
      <c r="D570" s="239" t="s">
        <v>202</v>
      </c>
      <c r="E570" s="240" t="s">
        <v>788</v>
      </c>
      <c r="F570" s="241" t="s">
        <v>789</v>
      </c>
      <c r="G570" s="242" t="s">
        <v>190</v>
      </c>
      <c r="H570" s="243">
        <v>1</v>
      </c>
      <c r="I570" s="244"/>
      <c r="J570" s="245">
        <f t="shared" si="20"/>
        <v>0</v>
      </c>
      <c r="K570" s="246"/>
      <c r="L570" s="247"/>
      <c r="M570" s="248" t="s">
        <v>1</v>
      </c>
      <c r="N570" s="249" t="s">
        <v>38</v>
      </c>
      <c r="O570" s="71"/>
      <c r="P570" s="197">
        <f t="shared" si="21"/>
        <v>0</v>
      </c>
      <c r="Q570" s="197">
        <v>1.9E-2</v>
      </c>
      <c r="R570" s="197">
        <f t="shared" si="22"/>
        <v>1.9E-2</v>
      </c>
      <c r="S570" s="197">
        <v>0</v>
      </c>
      <c r="T570" s="198">
        <f t="shared" si="23"/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9" t="s">
        <v>406</v>
      </c>
      <c r="AT570" s="199" t="s">
        <v>202</v>
      </c>
      <c r="AU570" s="199" t="s">
        <v>127</v>
      </c>
      <c r="AY570" s="17" t="s">
        <v>119</v>
      </c>
      <c r="BE570" s="200">
        <f t="shared" si="24"/>
        <v>0</v>
      </c>
      <c r="BF570" s="200">
        <f t="shared" si="25"/>
        <v>0</v>
      </c>
      <c r="BG570" s="200">
        <f t="shared" si="26"/>
        <v>0</v>
      </c>
      <c r="BH570" s="200">
        <f t="shared" si="27"/>
        <v>0</v>
      </c>
      <c r="BI570" s="200">
        <f t="shared" si="28"/>
        <v>0</v>
      </c>
      <c r="BJ570" s="17" t="s">
        <v>127</v>
      </c>
      <c r="BK570" s="200">
        <f t="shared" si="29"/>
        <v>0</v>
      </c>
      <c r="BL570" s="17" t="s">
        <v>320</v>
      </c>
      <c r="BM570" s="199" t="s">
        <v>790</v>
      </c>
    </row>
    <row r="571" spans="1:65" s="2" customFormat="1" ht="16.5" customHeight="1">
      <c r="A571" s="34"/>
      <c r="B571" s="35"/>
      <c r="C571" s="187" t="s">
        <v>791</v>
      </c>
      <c r="D571" s="187" t="s">
        <v>122</v>
      </c>
      <c r="E571" s="188" t="s">
        <v>792</v>
      </c>
      <c r="F571" s="189" t="s">
        <v>793</v>
      </c>
      <c r="G571" s="190" t="s">
        <v>652</v>
      </c>
      <c r="H571" s="191">
        <v>1</v>
      </c>
      <c r="I571" s="192"/>
      <c r="J571" s="193">
        <f t="shared" si="20"/>
        <v>0</v>
      </c>
      <c r="K571" s="194"/>
      <c r="L571" s="39"/>
      <c r="M571" s="195" t="s">
        <v>1</v>
      </c>
      <c r="N571" s="196" t="s">
        <v>38</v>
      </c>
      <c r="O571" s="71"/>
      <c r="P571" s="197">
        <f t="shared" si="21"/>
        <v>0</v>
      </c>
      <c r="Q571" s="197">
        <v>0</v>
      </c>
      <c r="R571" s="197">
        <f t="shared" si="22"/>
        <v>0</v>
      </c>
      <c r="S571" s="197">
        <v>3.2899999999999999E-2</v>
      </c>
      <c r="T571" s="198">
        <f t="shared" si="23"/>
        <v>3.2899999999999999E-2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9" t="s">
        <v>320</v>
      </c>
      <c r="AT571" s="199" t="s">
        <v>122</v>
      </c>
      <c r="AU571" s="199" t="s">
        <v>127</v>
      </c>
      <c r="AY571" s="17" t="s">
        <v>119</v>
      </c>
      <c r="BE571" s="200">
        <f t="shared" si="24"/>
        <v>0</v>
      </c>
      <c r="BF571" s="200">
        <f t="shared" si="25"/>
        <v>0</v>
      </c>
      <c r="BG571" s="200">
        <f t="shared" si="26"/>
        <v>0</v>
      </c>
      <c r="BH571" s="200">
        <f t="shared" si="27"/>
        <v>0</v>
      </c>
      <c r="BI571" s="200">
        <f t="shared" si="28"/>
        <v>0</v>
      </c>
      <c r="BJ571" s="17" t="s">
        <v>127</v>
      </c>
      <c r="BK571" s="200">
        <f t="shared" si="29"/>
        <v>0</v>
      </c>
      <c r="BL571" s="17" t="s">
        <v>320</v>
      </c>
      <c r="BM571" s="199" t="s">
        <v>794</v>
      </c>
    </row>
    <row r="572" spans="1:65" s="2" customFormat="1" ht="16.5" customHeight="1">
      <c r="A572" s="34"/>
      <c r="B572" s="35"/>
      <c r="C572" s="187" t="s">
        <v>795</v>
      </c>
      <c r="D572" s="187" t="s">
        <v>122</v>
      </c>
      <c r="E572" s="188" t="s">
        <v>796</v>
      </c>
      <c r="F572" s="189" t="s">
        <v>797</v>
      </c>
      <c r="G572" s="190" t="s">
        <v>652</v>
      </c>
      <c r="H572" s="191">
        <v>1</v>
      </c>
      <c r="I572" s="192"/>
      <c r="J572" s="193">
        <f t="shared" si="20"/>
        <v>0</v>
      </c>
      <c r="K572" s="194"/>
      <c r="L572" s="39"/>
      <c r="M572" s="195" t="s">
        <v>1</v>
      </c>
      <c r="N572" s="196" t="s">
        <v>38</v>
      </c>
      <c r="O572" s="71"/>
      <c r="P572" s="197">
        <f t="shared" si="21"/>
        <v>0</v>
      </c>
      <c r="Q572" s="197">
        <v>4.2000000000000002E-4</v>
      </c>
      <c r="R572" s="197">
        <f t="shared" si="22"/>
        <v>4.2000000000000002E-4</v>
      </c>
      <c r="S572" s="197">
        <v>0</v>
      </c>
      <c r="T572" s="198">
        <f t="shared" si="23"/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9" t="s">
        <v>320</v>
      </c>
      <c r="AT572" s="199" t="s">
        <v>122</v>
      </c>
      <c r="AU572" s="199" t="s">
        <v>127</v>
      </c>
      <c r="AY572" s="17" t="s">
        <v>119</v>
      </c>
      <c r="BE572" s="200">
        <f t="shared" si="24"/>
        <v>0</v>
      </c>
      <c r="BF572" s="200">
        <f t="shared" si="25"/>
        <v>0</v>
      </c>
      <c r="BG572" s="200">
        <f t="shared" si="26"/>
        <v>0</v>
      </c>
      <c r="BH572" s="200">
        <f t="shared" si="27"/>
        <v>0</v>
      </c>
      <c r="BI572" s="200">
        <f t="shared" si="28"/>
        <v>0</v>
      </c>
      <c r="BJ572" s="17" t="s">
        <v>127</v>
      </c>
      <c r="BK572" s="200">
        <f t="shared" si="29"/>
        <v>0</v>
      </c>
      <c r="BL572" s="17" t="s">
        <v>320</v>
      </c>
      <c r="BM572" s="199" t="s">
        <v>798</v>
      </c>
    </row>
    <row r="573" spans="1:65" s="2" customFormat="1" ht="24.2" customHeight="1">
      <c r="A573" s="34"/>
      <c r="B573" s="35"/>
      <c r="C573" s="239" t="s">
        <v>799</v>
      </c>
      <c r="D573" s="239" t="s">
        <v>202</v>
      </c>
      <c r="E573" s="240" t="s">
        <v>800</v>
      </c>
      <c r="F573" s="241" t="s">
        <v>801</v>
      </c>
      <c r="G573" s="242" t="s">
        <v>190</v>
      </c>
      <c r="H573" s="243">
        <v>1</v>
      </c>
      <c r="I573" s="244"/>
      <c r="J573" s="245">
        <f t="shared" si="20"/>
        <v>0</v>
      </c>
      <c r="K573" s="246"/>
      <c r="L573" s="247"/>
      <c r="M573" s="248" t="s">
        <v>1</v>
      </c>
      <c r="N573" s="249" t="s">
        <v>38</v>
      </c>
      <c r="O573" s="71"/>
      <c r="P573" s="197">
        <f t="shared" si="21"/>
        <v>0</v>
      </c>
      <c r="Q573" s="197">
        <v>5.1749999999999997E-2</v>
      </c>
      <c r="R573" s="197">
        <f t="shared" si="22"/>
        <v>5.1749999999999997E-2</v>
      </c>
      <c r="S573" s="197">
        <v>0</v>
      </c>
      <c r="T573" s="198">
        <f t="shared" si="23"/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9" t="s">
        <v>406</v>
      </c>
      <c r="AT573" s="199" t="s">
        <v>202</v>
      </c>
      <c r="AU573" s="199" t="s">
        <v>127</v>
      </c>
      <c r="AY573" s="17" t="s">
        <v>119</v>
      </c>
      <c r="BE573" s="200">
        <f t="shared" si="24"/>
        <v>0</v>
      </c>
      <c r="BF573" s="200">
        <f t="shared" si="25"/>
        <v>0</v>
      </c>
      <c r="BG573" s="200">
        <f t="shared" si="26"/>
        <v>0</v>
      </c>
      <c r="BH573" s="200">
        <f t="shared" si="27"/>
        <v>0</v>
      </c>
      <c r="BI573" s="200">
        <f t="shared" si="28"/>
        <v>0</v>
      </c>
      <c r="BJ573" s="17" t="s">
        <v>127</v>
      </c>
      <c r="BK573" s="200">
        <f t="shared" si="29"/>
        <v>0</v>
      </c>
      <c r="BL573" s="17" t="s">
        <v>320</v>
      </c>
      <c r="BM573" s="199" t="s">
        <v>802</v>
      </c>
    </row>
    <row r="574" spans="1:65" s="2" customFormat="1" ht="16.5" customHeight="1">
      <c r="A574" s="34"/>
      <c r="B574" s="35"/>
      <c r="C574" s="239" t="s">
        <v>803</v>
      </c>
      <c r="D574" s="239" t="s">
        <v>202</v>
      </c>
      <c r="E574" s="240" t="s">
        <v>804</v>
      </c>
      <c r="F574" s="241" t="s">
        <v>805</v>
      </c>
      <c r="G574" s="242" t="s">
        <v>190</v>
      </c>
      <c r="H574" s="243">
        <v>1</v>
      </c>
      <c r="I574" s="244"/>
      <c r="J574" s="245">
        <f t="shared" si="20"/>
        <v>0</v>
      </c>
      <c r="K574" s="246"/>
      <c r="L574" s="247"/>
      <c r="M574" s="248" t="s">
        <v>1</v>
      </c>
      <c r="N574" s="249" t="s">
        <v>38</v>
      </c>
      <c r="O574" s="71"/>
      <c r="P574" s="197">
        <f t="shared" si="21"/>
        <v>0</v>
      </c>
      <c r="Q574" s="197">
        <v>3.2000000000000003E-4</v>
      </c>
      <c r="R574" s="197">
        <f t="shared" si="22"/>
        <v>3.2000000000000003E-4</v>
      </c>
      <c r="S574" s="197">
        <v>0</v>
      </c>
      <c r="T574" s="198">
        <f t="shared" si="23"/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99" t="s">
        <v>406</v>
      </c>
      <c r="AT574" s="199" t="s">
        <v>202</v>
      </c>
      <c r="AU574" s="199" t="s">
        <v>127</v>
      </c>
      <c r="AY574" s="17" t="s">
        <v>119</v>
      </c>
      <c r="BE574" s="200">
        <f t="shared" si="24"/>
        <v>0</v>
      </c>
      <c r="BF574" s="200">
        <f t="shared" si="25"/>
        <v>0</v>
      </c>
      <c r="BG574" s="200">
        <f t="shared" si="26"/>
        <v>0</v>
      </c>
      <c r="BH574" s="200">
        <f t="shared" si="27"/>
        <v>0</v>
      </c>
      <c r="BI574" s="200">
        <f t="shared" si="28"/>
        <v>0</v>
      </c>
      <c r="BJ574" s="17" t="s">
        <v>127</v>
      </c>
      <c r="BK574" s="200">
        <f t="shared" si="29"/>
        <v>0</v>
      </c>
      <c r="BL574" s="17" t="s">
        <v>320</v>
      </c>
      <c r="BM574" s="199" t="s">
        <v>806</v>
      </c>
    </row>
    <row r="575" spans="1:65" s="2" customFormat="1" ht="24.2" customHeight="1">
      <c r="A575" s="34"/>
      <c r="B575" s="35"/>
      <c r="C575" s="187" t="s">
        <v>807</v>
      </c>
      <c r="D575" s="187" t="s">
        <v>122</v>
      </c>
      <c r="E575" s="188" t="s">
        <v>808</v>
      </c>
      <c r="F575" s="189" t="s">
        <v>809</v>
      </c>
      <c r="G575" s="190" t="s">
        <v>190</v>
      </c>
      <c r="H575" s="191">
        <v>1</v>
      </c>
      <c r="I575" s="192"/>
      <c r="J575" s="193">
        <f t="shared" si="20"/>
        <v>0</v>
      </c>
      <c r="K575" s="194"/>
      <c r="L575" s="39"/>
      <c r="M575" s="195" t="s">
        <v>1</v>
      </c>
      <c r="N575" s="196" t="s">
        <v>38</v>
      </c>
      <c r="O575" s="71"/>
      <c r="P575" s="197">
        <f t="shared" si="21"/>
        <v>0</v>
      </c>
      <c r="Q575" s="197">
        <v>0</v>
      </c>
      <c r="R575" s="197">
        <f t="shared" si="22"/>
        <v>0</v>
      </c>
      <c r="S575" s="197">
        <v>0</v>
      </c>
      <c r="T575" s="198">
        <f t="shared" si="23"/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9" t="s">
        <v>126</v>
      </c>
      <c r="AT575" s="199" t="s">
        <v>122</v>
      </c>
      <c r="AU575" s="199" t="s">
        <v>127</v>
      </c>
      <c r="AY575" s="17" t="s">
        <v>119</v>
      </c>
      <c r="BE575" s="200">
        <f t="shared" si="24"/>
        <v>0</v>
      </c>
      <c r="BF575" s="200">
        <f t="shared" si="25"/>
        <v>0</v>
      </c>
      <c r="BG575" s="200">
        <f t="shared" si="26"/>
        <v>0</v>
      </c>
      <c r="BH575" s="200">
        <f t="shared" si="27"/>
        <v>0</v>
      </c>
      <c r="BI575" s="200">
        <f t="shared" si="28"/>
        <v>0</v>
      </c>
      <c r="BJ575" s="17" t="s">
        <v>127</v>
      </c>
      <c r="BK575" s="200">
        <f t="shared" si="29"/>
        <v>0</v>
      </c>
      <c r="BL575" s="17" t="s">
        <v>126</v>
      </c>
      <c r="BM575" s="199" t="s">
        <v>810</v>
      </c>
    </row>
    <row r="576" spans="1:65" s="2" customFormat="1" ht="24.2" customHeight="1">
      <c r="A576" s="34"/>
      <c r="B576" s="35"/>
      <c r="C576" s="239" t="s">
        <v>811</v>
      </c>
      <c r="D576" s="239" t="s">
        <v>202</v>
      </c>
      <c r="E576" s="240" t="s">
        <v>812</v>
      </c>
      <c r="F576" s="241" t="s">
        <v>813</v>
      </c>
      <c r="G576" s="242" t="s">
        <v>190</v>
      </c>
      <c r="H576" s="243">
        <v>1</v>
      </c>
      <c r="I576" s="244"/>
      <c r="J576" s="245">
        <f t="shared" si="20"/>
        <v>0</v>
      </c>
      <c r="K576" s="246"/>
      <c r="L576" s="247"/>
      <c r="M576" s="248" t="s">
        <v>1</v>
      </c>
      <c r="N576" s="249" t="s">
        <v>38</v>
      </c>
      <c r="O576" s="71"/>
      <c r="P576" s="197">
        <f t="shared" si="21"/>
        <v>0</v>
      </c>
      <c r="Q576" s="197">
        <v>5.0000000000000001E-4</v>
      </c>
      <c r="R576" s="197">
        <f t="shared" si="22"/>
        <v>5.0000000000000001E-4</v>
      </c>
      <c r="S576" s="197">
        <v>0</v>
      </c>
      <c r="T576" s="198">
        <f t="shared" si="23"/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9" t="s">
        <v>205</v>
      </c>
      <c r="AT576" s="199" t="s">
        <v>202</v>
      </c>
      <c r="AU576" s="199" t="s">
        <v>127</v>
      </c>
      <c r="AY576" s="17" t="s">
        <v>119</v>
      </c>
      <c r="BE576" s="200">
        <f t="shared" si="24"/>
        <v>0</v>
      </c>
      <c r="BF576" s="200">
        <f t="shared" si="25"/>
        <v>0</v>
      </c>
      <c r="BG576" s="200">
        <f t="shared" si="26"/>
        <v>0</v>
      </c>
      <c r="BH576" s="200">
        <f t="shared" si="27"/>
        <v>0</v>
      </c>
      <c r="BI576" s="200">
        <f t="shared" si="28"/>
        <v>0</v>
      </c>
      <c r="BJ576" s="17" t="s">
        <v>127</v>
      </c>
      <c r="BK576" s="200">
        <f t="shared" si="29"/>
        <v>0</v>
      </c>
      <c r="BL576" s="17" t="s">
        <v>126</v>
      </c>
      <c r="BM576" s="199" t="s">
        <v>814</v>
      </c>
    </row>
    <row r="577" spans="1:65" s="2" customFormat="1" ht="16.5" customHeight="1">
      <c r="A577" s="34"/>
      <c r="B577" s="35"/>
      <c r="C577" s="187" t="s">
        <v>815</v>
      </c>
      <c r="D577" s="187" t="s">
        <v>122</v>
      </c>
      <c r="E577" s="188" t="s">
        <v>816</v>
      </c>
      <c r="F577" s="189" t="s">
        <v>817</v>
      </c>
      <c r="G577" s="190" t="s">
        <v>652</v>
      </c>
      <c r="H577" s="191">
        <v>1</v>
      </c>
      <c r="I577" s="192"/>
      <c r="J577" s="193">
        <f t="shared" si="20"/>
        <v>0</v>
      </c>
      <c r="K577" s="194"/>
      <c r="L577" s="39"/>
      <c r="M577" s="195" t="s">
        <v>1</v>
      </c>
      <c r="N577" s="196" t="s">
        <v>38</v>
      </c>
      <c r="O577" s="71"/>
      <c r="P577" s="197">
        <f t="shared" si="21"/>
        <v>0</v>
      </c>
      <c r="Q577" s="197">
        <v>0</v>
      </c>
      <c r="R577" s="197">
        <f t="shared" si="22"/>
        <v>0</v>
      </c>
      <c r="S577" s="197">
        <v>6.7000000000000004E-2</v>
      </c>
      <c r="T577" s="198">
        <f t="shared" si="23"/>
        <v>6.7000000000000004E-2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9" t="s">
        <v>320</v>
      </c>
      <c r="AT577" s="199" t="s">
        <v>122</v>
      </c>
      <c r="AU577" s="199" t="s">
        <v>127</v>
      </c>
      <c r="AY577" s="17" t="s">
        <v>119</v>
      </c>
      <c r="BE577" s="200">
        <f t="shared" si="24"/>
        <v>0</v>
      </c>
      <c r="BF577" s="200">
        <f t="shared" si="25"/>
        <v>0</v>
      </c>
      <c r="BG577" s="200">
        <f t="shared" si="26"/>
        <v>0</v>
      </c>
      <c r="BH577" s="200">
        <f t="shared" si="27"/>
        <v>0</v>
      </c>
      <c r="BI577" s="200">
        <f t="shared" si="28"/>
        <v>0</v>
      </c>
      <c r="BJ577" s="17" t="s">
        <v>127</v>
      </c>
      <c r="BK577" s="200">
        <f t="shared" si="29"/>
        <v>0</v>
      </c>
      <c r="BL577" s="17" t="s">
        <v>320</v>
      </c>
      <c r="BM577" s="199" t="s">
        <v>818</v>
      </c>
    </row>
    <row r="578" spans="1:65" s="2" customFormat="1" ht="24.2" customHeight="1">
      <c r="A578" s="34"/>
      <c r="B578" s="35"/>
      <c r="C578" s="187" t="s">
        <v>819</v>
      </c>
      <c r="D578" s="187" t="s">
        <v>122</v>
      </c>
      <c r="E578" s="188" t="s">
        <v>820</v>
      </c>
      <c r="F578" s="189" t="s">
        <v>821</v>
      </c>
      <c r="G578" s="190" t="s">
        <v>190</v>
      </c>
      <c r="H578" s="191">
        <v>1</v>
      </c>
      <c r="I578" s="192"/>
      <c r="J578" s="193">
        <f t="shared" si="20"/>
        <v>0</v>
      </c>
      <c r="K578" s="194"/>
      <c r="L578" s="39"/>
      <c r="M578" s="195" t="s">
        <v>1</v>
      </c>
      <c r="N578" s="196" t="s">
        <v>38</v>
      </c>
      <c r="O578" s="71"/>
      <c r="P578" s="197">
        <f t="shared" si="21"/>
        <v>0</v>
      </c>
      <c r="Q578" s="197">
        <v>0</v>
      </c>
      <c r="R578" s="197">
        <f t="shared" si="22"/>
        <v>0</v>
      </c>
      <c r="S578" s="197">
        <v>3.6999999999999999E-4</v>
      </c>
      <c r="T578" s="198">
        <f t="shared" si="23"/>
        <v>3.6999999999999999E-4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9" t="s">
        <v>320</v>
      </c>
      <c r="AT578" s="199" t="s">
        <v>122</v>
      </c>
      <c r="AU578" s="199" t="s">
        <v>127</v>
      </c>
      <c r="AY578" s="17" t="s">
        <v>119</v>
      </c>
      <c r="BE578" s="200">
        <f t="shared" si="24"/>
        <v>0</v>
      </c>
      <c r="BF578" s="200">
        <f t="shared" si="25"/>
        <v>0</v>
      </c>
      <c r="BG578" s="200">
        <f t="shared" si="26"/>
        <v>0</v>
      </c>
      <c r="BH578" s="200">
        <f t="shared" si="27"/>
        <v>0</v>
      </c>
      <c r="BI578" s="200">
        <f t="shared" si="28"/>
        <v>0</v>
      </c>
      <c r="BJ578" s="17" t="s">
        <v>127</v>
      </c>
      <c r="BK578" s="200">
        <f t="shared" si="29"/>
        <v>0</v>
      </c>
      <c r="BL578" s="17" t="s">
        <v>320</v>
      </c>
      <c r="BM578" s="199" t="s">
        <v>822</v>
      </c>
    </row>
    <row r="579" spans="1:65" s="2" customFormat="1" ht="16.5" customHeight="1">
      <c r="A579" s="34"/>
      <c r="B579" s="35"/>
      <c r="C579" s="187" t="s">
        <v>823</v>
      </c>
      <c r="D579" s="187" t="s">
        <v>122</v>
      </c>
      <c r="E579" s="188" t="s">
        <v>824</v>
      </c>
      <c r="F579" s="189" t="s">
        <v>825</v>
      </c>
      <c r="G579" s="190" t="s">
        <v>190</v>
      </c>
      <c r="H579" s="191">
        <v>1</v>
      </c>
      <c r="I579" s="192"/>
      <c r="J579" s="193">
        <f t="shared" si="20"/>
        <v>0</v>
      </c>
      <c r="K579" s="194"/>
      <c r="L579" s="39"/>
      <c r="M579" s="195" t="s">
        <v>1</v>
      </c>
      <c r="N579" s="196" t="s">
        <v>38</v>
      </c>
      <c r="O579" s="71"/>
      <c r="P579" s="197">
        <f t="shared" si="21"/>
        <v>0</v>
      </c>
      <c r="Q579" s="197">
        <v>0</v>
      </c>
      <c r="R579" s="197">
        <f t="shared" si="22"/>
        <v>0</v>
      </c>
      <c r="S579" s="197">
        <v>4.8999999999999998E-4</v>
      </c>
      <c r="T579" s="198">
        <f t="shared" si="23"/>
        <v>4.8999999999999998E-4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9" t="s">
        <v>320</v>
      </c>
      <c r="AT579" s="199" t="s">
        <v>122</v>
      </c>
      <c r="AU579" s="199" t="s">
        <v>127</v>
      </c>
      <c r="AY579" s="17" t="s">
        <v>119</v>
      </c>
      <c r="BE579" s="200">
        <f t="shared" si="24"/>
        <v>0</v>
      </c>
      <c r="BF579" s="200">
        <f t="shared" si="25"/>
        <v>0</v>
      </c>
      <c r="BG579" s="200">
        <f t="shared" si="26"/>
        <v>0</v>
      </c>
      <c r="BH579" s="200">
        <f t="shared" si="27"/>
        <v>0</v>
      </c>
      <c r="BI579" s="200">
        <f t="shared" si="28"/>
        <v>0</v>
      </c>
      <c r="BJ579" s="17" t="s">
        <v>127</v>
      </c>
      <c r="BK579" s="200">
        <f t="shared" si="29"/>
        <v>0</v>
      </c>
      <c r="BL579" s="17" t="s">
        <v>320</v>
      </c>
      <c r="BM579" s="199" t="s">
        <v>826</v>
      </c>
    </row>
    <row r="580" spans="1:65" s="13" customFormat="1" ht="11.25">
      <c r="B580" s="201"/>
      <c r="C580" s="202"/>
      <c r="D580" s="203" t="s">
        <v>129</v>
      </c>
      <c r="E580" s="204" t="s">
        <v>1</v>
      </c>
      <c r="F580" s="205" t="s">
        <v>421</v>
      </c>
      <c r="G580" s="202"/>
      <c r="H580" s="204" t="s">
        <v>1</v>
      </c>
      <c r="I580" s="206"/>
      <c r="J580" s="202"/>
      <c r="K580" s="202"/>
      <c r="L580" s="207"/>
      <c r="M580" s="208"/>
      <c r="N580" s="209"/>
      <c r="O580" s="209"/>
      <c r="P580" s="209"/>
      <c r="Q580" s="209"/>
      <c r="R580" s="209"/>
      <c r="S580" s="209"/>
      <c r="T580" s="210"/>
      <c r="AT580" s="211" t="s">
        <v>129</v>
      </c>
      <c r="AU580" s="211" t="s">
        <v>127</v>
      </c>
      <c r="AV580" s="13" t="s">
        <v>80</v>
      </c>
      <c r="AW580" s="13" t="s">
        <v>30</v>
      </c>
      <c r="AX580" s="13" t="s">
        <v>72</v>
      </c>
      <c r="AY580" s="211" t="s">
        <v>119</v>
      </c>
    </row>
    <row r="581" spans="1:65" s="14" customFormat="1" ht="11.25">
      <c r="B581" s="212"/>
      <c r="C581" s="213"/>
      <c r="D581" s="203" t="s">
        <v>129</v>
      </c>
      <c r="E581" s="214" t="s">
        <v>1</v>
      </c>
      <c r="F581" s="215" t="s">
        <v>80</v>
      </c>
      <c r="G581" s="213"/>
      <c r="H581" s="216">
        <v>1</v>
      </c>
      <c r="I581" s="217"/>
      <c r="J581" s="213"/>
      <c r="K581" s="213"/>
      <c r="L581" s="218"/>
      <c r="M581" s="219"/>
      <c r="N581" s="220"/>
      <c r="O581" s="220"/>
      <c r="P581" s="220"/>
      <c r="Q581" s="220"/>
      <c r="R581" s="220"/>
      <c r="S581" s="220"/>
      <c r="T581" s="221"/>
      <c r="AT581" s="222" t="s">
        <v>129</v>
      </c>
      <c r="AU581" s="222" t="s">
        <v>127</v>
      </c>
      <c r="AV581" s="14" t="s">
        <v>127</v>
      </c>
      <c r="AW581" s="14" t="s">
        <v>30</v>
      </c>
      <c r="AX581" s="14" t="s">
        <v>80</v>
      </c>
      <c r="AY581" s="222" t="s">
        <v>119</v>
      </c>
    </row>
    <row r="582" spans="1:65" s="2" customFormat="1" ht="16.5" customHeight="1">
      <c r="A582" s="34"/>
      <c r="B582" s="35"/>
      <c r="C582" s="187" t="s">
        <v>827</v>
      </c>
      <c r="D582" s="187" t="s">
        <v>122</v>
      </c>
      <c r="E582" s="188" t="s">
        <v>828</v>
      </c>
      <c r="F582" s="189" t="s">
        <v>829</v>
      </c>
      <c r="G582" s="190" t="s">
        <v>190</v>
      </c>
      <c r="H582" s="191">
        <v>3</v>
      </c>
      <c r="I582" s="192"/>
      <c r="J582" s="193">
        <f>ROUND(I582*H582,2)</f>
        <v>0</v>
      </c>
      <c r="K582" s="194"/>
      <c r="L582" s="39"/>
      <c r="M582" s="195" t="s">
        <v>1</v>
      </c>
      <c r="N582" s="196" t="s">
        <v>38</v>
      </c>
      <c r="O582" s="71"/>
      <c r="P582" s="197">
        <f>O582*H582</f>
        <v>0</v>
      </c>
      <c r="Q582" s="197">
        <v>1.0891399999999999E-3</v>
      </c>
      <c r="R582" s="197">
        <f>Q582*H582</f>
        <v>3.26742E-3</v>
      </c>
      <c r="S582" s="197">
        <v>0</v>
      </c>
      <c r="T582" s="198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9" t="s">
        <v>320</v>
      </c>
      <c r="AT582" s="199" t="s">
        <v>122</v>
      </c>
      <c r="AU582" s="199" t="s">
        <v>127</v>
      </c>
      <c r="AY582" s="17" t="s">
        <v>119</v>
      </c>
      <c r="BE582" s="200">
        <f>IF(N582="základní",J582,0)</f>
        <v>0</v>
      </c>
      <c r="BF582" s="200">
        <f>IF(N582="snížená",J582,0)</f>
        <v>0</v>
      </c>
      <c r="BG582" s="200">
        <f>IF(N582="zákl. přenesená",J582,0)</f>
        <v>0</v>
      </c>
      <c r="BH582" s="200">
        <f>IF(N582="sníž. přenesená",J582,0)</f>
        <v>0</v>
      </c>
      <c r="BI582" s="200">
        <f>IF(N582="nulová",J582,0)</f>
        <v>0</v>
      </c>
      <c r="BJ582" s="17" t="s">
        <v>127</v>
      </c>
      <c r="BK582" s="200">
        <f>ROUND(I582*H582,2)</f>
        <v>0</v>
      </c>
      <c r="BL582" s="17" t="s">
        <v>320</v>
      </c>
      <c r="BM582" s="199" t="s">
        <v>830</v>
      </c>
    </row>
    <row r="583" spans="1:65" s="13" customFormat="1" ht="11.25">
      <c r="B583" s="201"/>
      <c r="C583" s="202"/>
      <c r="D583" s="203" t="s">
        <v>129</v>
      </c>
      <c r="E583" s="204" t="s">
        <v>1</v>
      </c>
      <c r="F583" s="205" t="s">
        <v>831</v>
      </c>
      <c r="G583" s="202"/>
      <c r="H583" s="204" t="s">
        <v>1</v>
      </c>
      <c r="I583" s="206"/>
      <c r="J583" s="202"/>
      <c r="K583" s="202"/>
      <c r="L583" s="207"/>
      <c r="M583" s="208"/>
      <c r="N583" s="209"/>
      <c r="O583" s="209"/>
      <c r="P583" s="209"/>
      <c r="Q583" s="209"/>
      <c r="R583" s="209"/>
      <c r="S583" s="209"/>
      <c r="T583" s="210"/>
      <c r="AT583" s="211" t="s">
        <v>129</v>
      </c>
      <c r="AU583" s="211" t="s">
        <v>127</v>
      </c>
      <c r="AV583" s="13" t="s">
        <v>80</v>
      </c>
      <c r="AW583" s="13" t="s">
        <v>30</v>
      </c>
      <c r="AX583" s="13" t="s">
        <v>72</v>
      </c>
      <c r="AY583" s="211" t="s">
        <v>119</v>
      </c>
    </row>
    <row r="584" spans="1:65" s="14" customFormat="1" ht="11.25">
      <c r="B584" s="212"/>
      <c r="C584" s="213"/>
      <c r="D584" s="203" t="s">
        <v>129</v>
      </c>
      <c r="E584" s="214" t="s">
        <v>1</v>
      </c>
      <c r="F584" s="215" t="s">
        <v>598</v>
      </c>
      <c r="G584" s="213"/>
      <c r="H584" s="216">
        <v>3</v>
      </c>
      <c r="I584" s="217"/>
      <c r="J584" s="213"/>
      <c r="K584" s="213"/>
      <c r="L584" s="218"/>
      <c r="M584" s="219"/>
      <c r="N584" s="220"/>
      <c r="O584" s="220"/>
      <c r="P584" s="220"/>
      <c r="Q584" s="220"/>
      <c r="R584" s="220"/>
      <c r="S584" s="220"/>
      <c r="T584" s="221"/>
      <c r="AT584" s="222" t="s">
        <v>129</v>
      </c>
      <c r="AU584" s="222" t="s">
        <v>127</v>
      </c>
      <c r="AV584" s="14" t="s">
        <v>127</v>
      </c>
      <c r="AW584" s="14" t="s">
        <v>30</v>
      </c>
      <c r="AX584" s="14" t="s">
        <v>80</v>
      </c>
      <c r="AY584" s="222" t="s">
        <v>119</v>
      </c>
    </row>
    <row r="585" spans="1:65" s="2" customFormat="1" ht="16.5" customHeight="1">
      <c r="A585" s="34"/>
      <c r="B585" s="35"/>
      <c r="C585" s="187" t="s">
        <v>832</v>
      </c>
      <c r="D585" s="187" t="s">
        <v>122</v>
      </c>
      <c r="E585" s="188" t="s">
        <v>833</v>
      </c>
      <c r="F585" s="189" t="s">
        <v>834</v>
      </c>
      <c r="G585" s="190" t="s">
        <v>652</v>
      </c>
      <c r="H585" s="191">
        <v>2</v>
      </c>
      <c r="I585" s="192"/>
      <c r="J585" s="193">
        <f>ROUND(I585*H585,2)</f>
        <v>0</v>
      </c>
      <c r="K585" s="194"/>
      <c r="L585" s="39"/>
      <c r="M585" s="195" t="s">
        <v>1</v>
      </c>
      <c r="N585" s="196" t="s">
        <v>38</v>
      </c>
      <c r="O585" s="71"/>
      <c r="P585" s="197">
        <f>O585*H585</f>
        <v>0</v>
      </c>
      <c r="Q585" s="197">
        <v>0</v>
      </c>
      <c r="R585" s="197">
        <f>Q585*H585</f>
        <v>0</v>
      </c>
      <c r="S585" s="197">
        <v>1.56E-3</v>
      </c>
      <c r="T585" s="198">
        <f>S585*H585</f>
        <v>3.1199999999999999E-3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9" t="s">
        <v>320</v>
      </c>
      <c r="AT585" s="199" t="s">
        <v>122</v>
      </c>
      <c r="AU585" s="199" t="s">
        <v>127</v>
      </c>
      <c r="AY585" s="17" t="s">
        <v>119</v>
      </c>
      <c r="BE585" s="200">
        <f>IF(N585="základní",J585,0)</f>
        <v>0</v>
      </c>
      <c r="BF585" s="200">
        <f>IF(N585="snížená",J585,0)</f>
        <v>0</v>
      </c>
      <c r="BG585" s="200">
        <f>IF(N585="zákl. přenesená",J585,0)</f>
        <v>0</v>
      </c>
      <c r="BH585" s="200">
        <f>IF(N585="sníž. přenesená",J585,0)</f>
        <v>0</v>
      </c>
      <c r="BI585" s="200">
        <f>IF(N585="nulová",J585,0)</f>
        <v>0</v>
      </c>
      <c r="BJ585" s="17" t="s">
        <v>127</v>
      </c>
      <c r="BK585" s="200">
        <f>ROUND(I585*H585,2)</f>
        <v>0</v>
      </c>
      <c r="BL585" s="17" t="s">
        <v>320</v>
      </c>
      <c r="BM585" s="199" t="s">
        <v>835</v>
      </c>
    </row>
    <row r="586" spans="1:65" s="13" customFormat="1" ht="11.25">
      <c r="B586" s="201"/>
      <c r="C586" s="202"/>
      <c r="D586" s="203" t="s">
        <v>129</v>
      </c>
      <c r="E586" s="204" t="s">
        <v>1</v>
      </c>
      <c r="F586" s="205" t="s">
        <v>836</v>
      </c>
      <c r="G586" s="202"/>
      <c r="H586" s="204" t="s">
        <v>1</v>
      </c>
      <c r="I586" s="206"/>
      <c r="J586" s="202"/>
      <c r="K586" s="202"/>
      <c r="L586" s="207"/>
      <c r="M586" s="208"/>
      <c r="N586" s="209"/>
      <c r="O586" s="209"/>
      <c r="P586" s="209"/>
      <c r="Q586" s="209"/>
      <c r="R586" s="209"/>
      <c r="S586" s="209"/>
      <c r="T586" s="210"/>
      <c r="AT586" s="211" t="s">
        <v>129</v>
      </c>
      <c r="AU586" s="211" t="s">
        <v>127</v>
      </c>
      <c r="AV586" s="13" t="s">
        <v>80</v>
      </c>
      <c r="AW586" s="13" t="s">
        <v>30</v>
      </c>
      <c r="AX586" s="13" t="s">
        <v>72</v>
      </c>
      <c r="AY586" s="211" t="s">
        <v>119</v>
      </c>
    </row>
    <row r="587" spans="1:65" s="14" customFormat="1" ht="11.25">
      <c r="B587" s="212"/>
      <c r="C587" s="213"/>
      <c r="D587" s="203" t="s">
        <v>129</v>
      </c>
      <c r="E587" s="214" t="s">
        <v>1</v>
      </c>
      <c r="F587" s="215" t="s">
        <v>80</v>
      </c>
      <c r="G587" s="213"/>
      <c r="H587" s="216">
        <v>1</v>
      </c>
      <c r="I587" s="217"/>
      <c r="J587" s="213"/>
      <c r="K587" s="213"/>
      <c r="L587" s="218"/>
      <c r="M587" s="219"/>
      <c r="N587" s="220"/>
      <c r="O587" s="220"/>
      <c r="P587" s="220"/>
      <c r="Q587" s="220"/>
      <c r="R587" s="220"/>
      <c r="S587" s="220"/>
      <c r="T587" s="221"/>
      <c r="AT587" s="222" t="s">
        <v>129</v>
      </c>
      <c r="AU587" s="222" t="s">
        <v>127</v>
      </c>
      <c r="AV587" s="14" t="s">
        <v>127</v>
      </c>
      <c r="AW587" s="14" t="s">
        <v>30</v>
      </c>
      <c r="AX587" s="14" t="s">
        <v>72</v>
      </c>
      <c r="AY587" s="222" t="s">
        <v>119</v>
      </c>
    </row>
    <row r="588" spans="1:65" s="13" customFormat="1" ht="11.25">
      <c r="B588" s="201"/>
      <c r="C588" s="202"/>
      <c r="D588" s="203" t="s">
        <v>129</v>
      </c>
      <c r="E588" s="204" t="s">
        <v>1</v>
      </c>
      <c r="F588" s="205" t="s">
        <v>572</v>
      </c>
      <c r="G588" s="202"/>
      <c r="H588" s="204" t="s">
        <v>1</v>
      </c>
      <c r="I588" s="206"/>
      <c r="J588" s="202"/>
      <c r="K588" s="202"/>
      <c r="L588" s="207"/>
      <c r="M588" s="208"/>
      <c r="N588" s="209"/>
      <c r="O588" s="209"/>
      <c r="P588" s="209"/>
      <c r="Q588" s="209"/>
      <c r="R588" s="209"/>
      <c r="S588" s="209"/>
      <c r="T588" s="210"/>
      <c r="AT588" s="211" t="s">
        <v>129</v>
      </c>
      <c r="AU588" s="211" t="s">
        <v>127</v>
      </c>
      <c r="AV588" s="13" t="s">
        <v>80</v>
      </c>
      <c r="AW588" s="13" t="s">
        <v>30</v>
      </c>
      <c r="AX588" s="13" t="s">
        <v>72</v>
      </c>
      <c r="AY588" s="211" t="s">
        <v>119</v>
      </c>
    </row>
    <row r="589" spans="1:65" s="14" customFormat="1" ht="11.25">
      <c r="B589" s="212"/>
      <c r="C589" s="213"/>
      <c r="D589" s="203" t="s">
        <v>129</v>
      </c>
      <c r="E589" s="214" t="s">
        <v>1</v>
      </c>
      <c r="F589" s="215" t="s">
        <v>80</v>
      </c>
      <c r="G589" s="213"/>
      <c r="H589" s="216">
        <v>1</v>
      </c>
      <c r="I589" s="217"/>
      <c r="J589" s="213"/>
      <c r="K589" s="213"/>
      <c r="L589" s="218"/>
      <c r="M589" s="219"/>
      <c r="N589" s="220"/>
      <c r="O589" s="220"/>
      <c r="P589" s="220"/>
      <c r="Q589" s="220"/>
      <c r="R589" s="220"/>
      <c r="S589" s="220"/>
      <c r="T589" s="221"/>
      <c r="AT589" s="222" t="s">
        <v>129</v>
      </c>
      <c r="AU589" s="222" t="s">
        <v>127</v>
      </c>
      <c r="AV589" s="14" t="s">
        <v>127</v>
      </c>
      <c r="AW589" s="14" t="s">
        <v>30</v>
      </c>
      <c r="AX589" s="14" t="s">
        <v>72</v>
      </c>
      <c r="AY589" s="222" t="s">
        <v>119</v>
      </c>
    </row>
    <row r="590" spans="1:65" s="15" customFormat="1" ht="11.25">
      <c r="B590" s="223"/>
      <c r="C590" s="224"/>
      <c r="D590" s="203" t="s">
        <v>129</v>
      </c>
      <c r="E590" s="225" t="s">
        <v>1</v>
      </c>
      <c r="F590" s="226" t="s">
        <v>138</v>
      </c>
      <c r="G590" s="224"/>
      <c r="H590" s="227">
        <v>2</v>
      </c>
      <c r="I590" s="228"/>
      <c r="J590" s="224"/>
      <c r="K590" s="224"/>
      <c r="L590" s="229"/>
      <c r="M590" s="230"/>
      <c r="N590" s="231"/>
      <c r="O590" s="231"/>
      <c r="P590" s="231"/>
      <c r="Q590" s="231"/>
      <c r="R590" s="231"/>
      <c r="S590" s="231"/>
      <c r="T590" s="232"/>
      <c r="AT590" s="233" t="s">
        <v>129</v>
      </c>
      <c r="AU590" s="233" t="s">
        <v>127</v>
      </c>
      <c r="AV590" s="15" t="s">
        <v>126</v>
      </c>
      <c r="AW590" s="15" t="s">
        <v>30</v>
      </c>
      <c r="AX590" s="15" t="s">
        <v>80</v>
      </c>
      <c r="AY590" s="233" t="s">
        <v>119</v>
      </c>
    </row>
    <row r="591" spans="1:65" s="2" customFormat="1" ht="24.2" customHeight="1">
      <c r="A591" s="34"/>
      <c r="B591" s="35"/>
      <c r="C591" s="187" t="s">
        <v>837</v>
      </c>
      <c r="D591" s="187" t="s">
        <v>122</v>
      </c>
      <c r="E591" s="188" t="s">
        <v>838</v>
      </c>
      <c r="F591" s="189" t="s">
        <v>839</v>
      </c>
      <c r="G591" s="190" t="s">
        <v>190</v>
      </c>
      <c r="H591" s="191">
        <v>1</v>
      </c>
      <c r="I591" s="192"/>
      <c r="J591" s="193">
        <f t="shared" ref="J591:J596" si="30">ROUND(I591*H591,2)</f>
        <v>0</v>
      </c>
      <c r="K591" s="194"/>
      <c r="L591" s="39"/>
      <c r="M591" s="195" t="s">
        <v>1</v>
      </c>
      <c r="N591" s="196" t="s">
        <v>38</v>
      </c>
      <c r="O591" s="71"/>
      <c r="P591" s="197">
        <f t="shared" ref="P591:P596" si="31">O591*H591</f>
        <v>0</v>
      </c>
      <c r="Q591" s="197">
        <v>4.0000000000000003E-5</v>
      </c>
      <c r="R591" s="197">
        <f t="shared" ref="R591:R596" si="32">Q591*H591</f>
        <v>4.0000000000000003E-5</v>
      </c>
      <c r="S591" s="197">
        <v>0</v>
      </c>
      <c r="T591" s="198">
        <f t="shared" ref="T591:T596" si="33"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9" t="s">
        <v>320</v>
      </c>
      <c r="AT591" s="199" t="s">
        <v>122</v>
      </c>
      <c r="AU591" s="199" t="s">
        <v>127</v>
      </c>
      <c r="AY591" s="17" t="s">
        <v>119</v>
      </c>
      <c r="BE591" s="200">
        <f t="shared" ref="BE591:BE596" si="34">IF(N591="základní",J591,0)</f>
        <v>0</v>
      </c>
      <c r="BF591" s="200">
        <f t="shared" ref="BF591:BF596" si="35">IF(N591="snížená",J591,0)</f>
        <v>0</v>
      </c>
      <c r="BG591" s="200">
        <f t="shared" ref="BG591:BG596" si="36">IF(N591="zákl. přenesená",J591,0)</f>
        <v>0</v>
      </c>
      <c r="BH591" s="200">
        <f t="shared" ref="BH591:BH596" si="37">IF(N591="sníž. přenesená",J591,0)</f>
        <v>0</v>
      </c>
      <c r="BI591" s="200">
        <f t="shared" ref="BI591:BI596" si="38">IF(N591="nulová",J591,0)</f>
        <v>0</v>
      </c>
      <c r="BJ591" s="17" t="s">
        <v>127</v>
      </c>
      <c r="BK591" s="200">
        <f t="shared" ref="BK591:BK596" si="39">ROUND(I591*H591,2)</f>
        <v>0</v>
      </c>
      <c r="BL591" s="17" t="s">
        <v>320</v>
      </c>
      <c r="BM591" s="199" t="s">
        <v>840</v>
      </c>
    </row>
    <row r="592" spans="1:65" s="2" customFormat="1" ht="24.2" customHeight="1">
      <c r="A592" s="34"/>
      <c r="B592" s="35"/>
      <c r="C592" s="239" t="s">
        <v>841</v>
      </c>
      <c r="D592" s="239" t="s">
        <v>202</v>
      </c>
      <c r="E592" s="240" t="s">
        <v>842</v>
      </c>
      <c r="F592" s="241" t="s">
        <v>843</v>
      </c>
      <c r="G592" s="242" t="s">
        <v>190</v>
      </c>
      <c r="H592" s="243">
        <v>1</v>
      </c>
      <c r="I592" s="244"/>
      <c r="J592" s="245">
        <f t="shared" si="30"/>
        <v>0</v>
      </c>
      <c r="K592" s="246"/>
      <c r="L592" s="247"/>
      <c r="M592" s="248" t="s">
        <v>1</v>
      </c>
      <c r="N592" s="249" t="s">
        <v>38</v>
      </c>
      <c r="O592" s="71"/>
      <c r="P592" s="197">
        <f t="shared" si="31"/>
        <v>0</v>
      </c>
      <c r="Q592" s="197">
        <v>1.41E-3</v>
      </c>
      <c r="R592" s="197">
        <f t="shared" si="32"/>
        <v>1.41E-3</v>
      </c>
      <c r="S592" s="197">
        <v>0</v>
      </c>
      <c r="T592" s="198">
        <f t="shared" si="33"/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9" t="s">
        <v>406</v>
      </c>
      <c r="AT592" s="199" t="s">
        <v>202</v>
      </c>
      <c r="AU592" s="199" t="s">
        <v>127</v>
      </c>
      <c r="AY592" s="17" t="s">
        <v>119</v>
      </c>
      <c r="BE592" s="200">
        <f t="shared" si="34"/>
        <v>0</v>
      </c>
      <c r="BF592" s="200">
        <f t="shared" si="35"/>
        <v>0</v>
      </c>
      <c r="BG592" s="200">
        <f t="shared" si="36"/>
        <v>0</v>
      </c>
      <c r="BH592" s="200">
        <f t="shared" si="37"/>
        <v>0</v>
      </c>
      <c r="BI592" s="200">
        <f t="shared" si="38"/>
        <v>0</v>
      </c>
      <c r="BJ592" s="17" t="s">
        <v>127</v>
      </c>
      <c r="BK592" s="200">
        <f t="shared" si="39"/>
        <v>0</v>
      </c>
      <c r="BL592" s="17" t="s">
        <v>320</v>
      </c>
      <c r="BM592" s="199" t="s">
        <v>844</v>
      </c>
    </row>
    <row r="593" spans="1:65" s="2" customFormat="1" ht="16.5" customHeight="1">
      <c r="A593" s="34"/>
      <c r="B593" s="35"/>
      <c r="C593" s="187" t="s">
        <v>845</v>
      </c>
      <c r="D593" s="187" t="s">
        <v>122</v>
      </c>
      <c r="E593" s="188" t="s">
        <v>846</v>
      </c>
      <c r="F593" s="189" t="s">
        <v>847</v>
      </c>
      <c r="G593" s="190" t="s">
        <v>190</v>
      </c>
      <c r="H593" s="191">
        <v>1</v>
      </c>
      <c r="I593" s="192"/>
      <c r="J593" s="193">
        <f t="shared" si="30"/>
        <v>0</v>
      </c>
      <c r="K593" s="194"/>
      <c r="L593" s="39"/>
      <c r="M593" s="195" t="s">
        <v>1</v>
      </c>
      <c r="N593" s="196" t="s">
        <v>38</v>
      </c>
      <c r="O593" s="71"/>
      <c r="P593" s="197">
        <f t="shared" si="31"/>
        <v>0</v>
      </c>
      <c r="Q593" s="197">
        <v>1.2E-4</v>
      </c>
      <c r="R593" s="197">
        <f t="shared" si="32"/>
        <v>1.2E-4</v>
      </c>
      <c r="S593" s="197">
        <v>0</v>
      </c>
      <c r="T593" s="198">
        <f t="shared" si="33"/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9" t="s">
        <v>320</v>
      </c>
      <c r="AT593" s="199" t="s">
        <v>122</v>
      </c>
      <c r="AU593" s="199" t="s">
        <v>127</v>
      </c>
      <c r="AY593" s="17" t="s">
        <v>119</v>
      </c>
      <c r="BE593" s="200">
        <f t="shared" si="34"/>
        <v>0</v>
      </c>
      <c r="BF593" s="200">
        <f t="shared" si="35"/>
        <v>0</v>
      </c>
      <c r="BG593" s="200">
        <f t="shared" si="36"/>
        <v>0</v>
      </c>
      <c r="BH593" s="200">
        <f t="shared" si="37"/>
        <v>0</v>
      </c>
      <c r="BI593" s="200">
        <f t="shared" si="38"/>
        <v>0</v>
      </c>
      <c r="BJ593" s="17" t="s">
        <v>127</v>
      </c>
      <c r="BK593" s="200">
        <f t="shared" si="39"/>
        <v>0</v>
      </c>
      <c r="BL593" s="17" t="s">
        <v>320</v>
      </c>
      <c r="BM593" s="199" t="s">
        <v>848</v>
      </c>
    </row>
    <row r="594" spans="1:65" s="2" customFormat="1" ht="24.2" customHeight="1">
      <c r="A594" s="34"/>
      <c r="B594" s="35"/>
      <c r="C594" s="239" t="s">
        <v>849</v>
      </c>
      <c r="D594" s="239" t="s">
        <v>202</v>
      </c>
      <c r="E594" s="240" t="s">
        <v>850</v>
      </c>
      <c r="F594" s="241" t="s">
        <v>851</v>
      </c>
      <c r="G594" s="242" t="s">
        <v>190</v>
      </c>
      <c r="H594" s="243">
        <v>1</v>
      </c>
      <c r="I594" s="244"/>
      <c r="J594" s="245">
        <f t="shared" si="30"/>
        <v>0</v>
      </c>
      <c r="K594" s="246"/>
      <c r="L594" s="247"/>
      <c r="M594" s="248" t="s">
        <v>1</v>
      </c>
      <c r="N594" s="249" t="s">
        <v>38</v>
      </c>
      <c r="O594" s="71"/>
      <c r="P594" s="197">
        <f t="shared" si="31"/>
        <v>0</v>
      </c>
      <c r="Q594" s="197">
        <v>1.17E-3</v>
      </c>
      <c r="R594" s="197">
        <f t="shared" si="32"/>
        <v>1.17E-3</v>
      </c>
      <c r="S594" s="197">
        <v>0</v>
      </c>
      <c r="T594" s="198">
        <f t="shared" si="33"/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9" t="s">
        <v>406</v>
      </c>
      <c r="AT594" s="199" t="s">
        <v>202</v>
      </c>
      <c r="AU594" s="199" t="s">
        <v>127</v>
      </c>
      <c r="AY594" s="17" t="s">
        <v>119</v>
      </c>
      <c r="BE594" s="200">
        <f t="shared" si="34"/>
        <v>0</v>
      </c>
      <c r="BF594" s="200">
        <f t="shared" si="35"/>
        <v>0</v>
      </c>
      <c r="BG594" s="200">
        <f t="shared" si="36"/>
        <v>0</v>
      </c>
      <c r="BH594" s="200">
        <f t="shared" si="37"/>
        <v>0</v>
      </c>
      <c r="BI594" s="200">
        <f t="shared" si="38"/>
        <v>0</v>
      </c>
      <c r="BJ594" s="17" t="s">
        <v>127</v>
      </c>
      <c r="BK594" s="200">
        <f t="shared" si="39"/>
        <v>0</v>
      </c>
      <c r="BL594" s="17" t="s">
        <v>320</v>
      </c>
      <c r="BM594" s="199" t="s">
        <v>852</v>
      </c>
    </row>
    <row r="595" spans="1:65" s="2" customFormat="1" ht="24.2" customHeight="1">
      <c r="A595" s="34"/>
      <c r="B595" s="35"/>
      <c r="C595" s="239" t="s">
        <v>853</v>
      </c>
      <c r="D595" s="239" t="s">
        <v>202</v>
      </c>
      <c r="E595" s="240" t="s">
        <v>854</v>
      </c>
      <c r="F595" s="241" t="s">
        <v>855</v>
      </c>
      <c r="G595" s="242" t="s">
        <v>190</v>
      </c>
      <c r="H595" s="243">
        <v>1</v>
      </c>
      <c r="I595" s="244"/>
      <c r="J595" s="245">
        <f t="shared" si="30"/>
        <v>0</v>
      </c>
      <c r="K595" s="246"/>
      <c r="L595" s="247"/>
      <c r="M595" s="248" t="s">
        <v>1</v>
      </c>
      <c r="N595" s="249" t="s">
        <v>38</v>
      </c>
      <c r="O595" s="71"/>
      <c r="P595" s="197">
        <f t="shared" si="31"/>
        <v>0</v>
      </c>
      <c r="Q595" s="197">
        <v>1.91E-3</v>
      </c>
      <c r="R595" s="197">
        <f t="shared" si="32"/>
        <v>1.91E-3</v>
      </c>
      <c r="S595" s="197">
        <v>0</v>
      </c>
      <c r="T595" s="198">
        <f t="shared" si="33"/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9" t="s">
        <v>406</v>
      </c>
      <c r="AT595" s="199" t="s">
        <v>202</v>
      </c>
      <c r="AU595" s="199" t="s">
        <v>127</v>
      </c>
      <c r="AY595" s="17" t="s">
        <v>119</v>
      </c>
      <c r="BE595" s="200">
        <f t="shared" si="34"/>
        <v>0</v>
      </c>
      <c r="BF595" s="200">
        <f t="shared" si="35"/>
        <v>0</v>
      </c>
      <c r="BG595" s="200">
        <f t="shared" si="36"/>
        <v>0</v>
      </c>
      <c r="BH595" s="200">
        <f t="shared" si="37"/>
        <v>0</v>
      </c>
      <c r="BI595" s="200">
        <f t="shared" si="38"/>
        <v>0</v>
      </c>
      <c r="BJ595" s="17" t="s">
        <v>127</v>
      </c>
      <c r="BK595" s="200">
        <f t="shared" si="39"/>
        <v>0</v>
      </c>
      <c r="BL595" s="17" t="s">
        <v>320</v>
      </c>
      <c r="BM595" s="199" t="s">
        <v>856</v>
      </c>
    </row>
    <row r="596" spans="1:65" s="2" customFormat="1" ht="24.2" customHeight="1">
      <c r="A596" s="34"/>
      <c r="B596" s="35"/>
      <c r="C596" s="187" t="s">
        <v>857</v>
      </c>
      <c r="D596" s="187" t="s">
        <v>122</v>
      </c>
      <c r="E596" s="188" t="s">
        <v>858</v>
      </c>
      <c r="F596" s="189" t="s">
        <v>859</v>
      </c>
      <c r="G596" s="190" t="s">
        <v>190</v>
      </c>
      <c r="H596" s="191">
        <v>1</v>
      </c>
      <c r="I596" s="192"/>
      <c r="J596" s="193">
        <f t="shared" si="30"/>
        <v>0</v>
      </c>
      <c r="K596" s="194"/>
      <c r="L596" s="39"/>
      <c r="M596" s="195" t="s">
        <v>1</v>
      </c>
      <c r="N596" s="196" t="s">
        <v>38</v>
      </c>
      <c r="O596" s="71"/>
      <c r="P596" s="197">
        <f t="shared" si="31"/>
        <v>0</v>
      </c>
      <c r="Q596" s="197">
        <v>6.0000000000000002E-5</v>
      </c>
      <c r="R596" s="197">
        <f t="shared" si="32"/>
        <v>6.0000000000000002E-5</v>
      </c>
      <c r="S596" s="197">
        <v>0</v>
      </c>
      <c r="T596" s="198">
        <f t="shared" si="33"/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99" t="s">
        <v>320</v>
      </c>
      <c r="AT596" s="199" t="s">
        <v>122</v>
      </c>
      <c r="AU596" s="199" t="s">
        <v>127</v>
      </c>
      <c r="AY596" s="17" t="s">
        <v>119</v>
      </c>
      <c r="BE596" s="200">
        <f t="shared" si="34"/>
        <v>0</v>
      </c>
      <c r="BF596" s="200">
        <f t="shared" si="35"/>
        <v>0</v>
      </c>
      <c r="BG596" s="200">
        <f t="shared" si="36"/>
        <v>0</v>
      </c>
      <c r="BH596" s="200">
        <f t="shared" si="37"/>
        <v>0</v>
      </c>
      <c r="BI596" s="200">
        <f t="shared" si="38"/>
        <v>0</v>
      </c>
      <c r="BJ596" s="17" t="s">
        <v>127</v>
      </c>
      <c r="BK596" s="200">
        <f t="shared" si="39"/>
        <v>0</v>
      </c>
      <c r="BL596" s="17" t="s">
        <v>320</v>
      </c>
      <c r="BM596" s="199" t="s">
        <v>860</v>
      </c>
    </row>
    <row r="597" spans="1:65" s="13" customFormat="1" ht="11.25">
      <c r="B597" s="201"/>
      <c r="C597" s="202"/>
      <c r="D597" s="203" t="s">
        <v>129</v>
      </c>
      <c r="E597" s="204" t="s">
        <v>1</v>
      </c>
      <c r="F597" s="205" t="s">
        <v>572</v>
      </c>
      <c r="G597" s="202"/>
      <c r="H597" s="204" t="s">
        <v>1</v>
      </c>
      <c r="I597" s="206"/>
      <c r="J597" s="202"/>
      <c r="K597" s="202"/>
      <c r="L597" s="207"/>
      <c r="M597" s="208"/>
      <c r="N597" s="209"/>
      <c r="O597" s="209"/>
      <c r="P597" s="209"/>
      <c r="Q597" s="209"/>
      <c r="R597" s="209"/>
      <c r="S597" s="209"/>
      <c r="T597" s="210"/>
      <c r="AT597" s="211" t="s">
        <v>129</v>
      </c>
      <c r="AU597" s="211" t="s">
        <v>127</v>
      </c>
      <c r="AV597" s="13" t="s">
        <v>80</v>
      </c>
      <c r="AW597" s="13" t="s">
        <v>30</v>
      </c>
      <c r="AX597" s="13" t="s">
        <v>72</v>
      </c>
      <c r="AY597" s="211" t="s">
        <v>119</v>
      </c>
    </row>
    <row r="598" spans="1:65" s="14" customFormat="1" ht="11.25">
      <c r="B598" s="212"/>
      <c r="C598" s="213"/>
      <c r="D598" s="203" t="s">
        <v>129</v>
      </c>
      <c r="E598" s="214" t="s">
        <v>1</v>
      </c>
      <c r="F598" s="215" t="s">
        <v>80</v>
      </c>
      <c r="G598" s="213"/>
      <c r="H598" s="216">
        <v>1</v>
      </c>
      <c r="I598" s="217"/>
      <c r="J598" s="213"/>
      <c r="K598" s="213"/>
      <c r="L598" s="218"/>
      <c r="M598" s="219"/>
      <c r="N598" s="220"/>
      <c r="O598" s="220"/>
      <c r="P598" s="220"/>
      <c r="Q598" s="220"/>
      <c r="R598" s="220"/>
      <c r="S598" s="220"/>
      <c r="T598" s="221"/>
      <c r="AT598" s="222" t="s">
        <v>129</v>
      </c>
      <c r="AU598" s="222" t="s">
        <v>127</v>
      </c>
      <c r="AV598" s="14" t="s">
        <v>127</v>
      </c>
      <c r="AW598" s="14" t="s">
        <v>30</v>
      </c>
      <c r="AX598" s="14" t="s">
        <v>80</v>
      </c>
      <c r="AY598" s="222" t="s">
        <v>119</v>
      </c>
    </row>
    <row r="599" spans="1:65" s="2" customFormat="1" ht="24.2" customHeight="1">
      <c r="A599" s="34"/>
      <c r="B599" s="35"/>
      <c r="C599" s="239" t="s">
        <v>861</v>
      </c>
      <c r="D599" s="239" t="s">
        <v>202</v>
      </c>
      <c r="E599" s="240" t="s">
        <v>862</v>
      </c>
      <c r="F599" s="241" t="s">
        <v>863</v>
      </c>
      <c r="G599" s="242" t="s">
        <v>190</v>
      </c>
      <c r="H599" s="243">
        <v>1</v>
      </c>
      <c r="I599" s="244"/>
      <c r="J599" s="245">
        <f>ROUND(I599*H599,2)</f>
        <v>0</v>
      </c>
      <c r="K599" s="246"/>
      <c r="L599" s="247"/>
      <c r="M599" s="248" t="s">
        <v>1</v>
      </c>
      <c r="N599" s="249" t="s">
        <v>38</v>
      </c>
      <c r="O599" s="71"/>
      <c r="P599" s="197">
        <f>O599*H599</f>
        <v>0</v>
      </c>
      <c r="Q599" s="197">
        <v>1.2999999999999999E-4</v>
      </c>
      <c r="R599" s="197">
        <f>Q599*H599</f>
        <v>1.2999999999999999E-4</v>
      </c>
      <c r="S599" s="197">
        <v>0</v>
      </c>
      <c r="T599" s="198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9" t="s">
        <v>406</v>
      </c>
      <c r="AT599" s="199" t="s">
        <v>202</v>
      </c>
      <c r="AU599" s="199" t="s">
        <v>127</v>
      </c>
      <c r="AY599" s="17" t="s">
        <v>119</v>
      </c>
      <c r="BE599" s="200">
        <f>IF(N599="základní",J599,0)</f>
        <v>0</v>
      </c>
      <c r="BF599" s="200">
        <f>IF(N599="snížená",J599,0)</f>
        <v>0</v>
      </c>
      <c r="BG599" s="200">
        <f>IF(N599="zákl. přenesená",J599,0)</f>
        <v>0</v>
      </c>
      <c r="BH599" s="200">
        <f>IF(N599="sníž. přenesená",J599,0)</f>
        <v>0</v>
      </c>
      <c r="BI599" s="200">
        <f>IF(N599="nulová",J599,0)</f>
        <v>0</v>
      </c>
      <c r="BJ599" s="17" t="s">
        <v>127</v>
      </c>
      <c r="BK599" s="200">
        <f>ROUND(I599*H599,2)</f>
        <v>0</v>
      </c>
      <c r="BL599" s="17" t="s">
        <v>320</v>
      </c>
      <c r="BM599" s="199" t="s">
        <v>864</v>
      </c>
    </row>
    <row r="600" spans="1:65" s="2" customFormat="1" ht="16.5" customHeight="1">
      <c r="A600" s="34"/>
      <c r="B600" s="35"/>
      <c r="C600" s="187" t="s">
        <v>865</v>
      </c>
      <c r="D600" s="187" t="s">
        <v>122</v>
      </c>
      <c r="E600" s="188" t="s">
        <v>866</v>
      </c>
      <c r="F600" s="189" t="s">
        <v>867</v>
      </c>
      <c r="G600" s="190" t="s">
        <v>190</v>
      </c>
      <c r="H600" s="191">
        <v>2</v>
      </c>
      <c r="I600" s="192"/>
      <c r="J600" s="193">
        <f>ROUND(I600*H600,2)</f>
        <v>0</v>
      </c>
      <c r="K600" s="194"/>
      <c r="L600" s="39"/>
      <c r="M600" s="195" t="s">
        <v>1</v>
      </c>
      <c r="N600" s="196" t="s">
        <v>38</v>
      </c>
      <c r="O600" s="71"/>
      <c r="P600" s="197">
        <f>O600*H600</f>
        <v>0</v>
      </c>
      <c r="Q600" s="197">
        <v>0</v>
      </c>
      <c r="R600" s="197">
        <f>Q600*H600</f>
        <v>0</v>
      </c>
      <c r="S600" s="197">
        <v>1.2199999999999999E-3</v>
      </c>
      <c r="T600" s="198">
        <f>S600*H600</f>
        <v>2.4399999999999999E-3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99" t="s">
        <v>320</v>
      </c>
      <c r="AT600" s="199" t="s">
        <v>122</v>
      </c>
      <c r="AU600" s="199" t="s">
        <v>127</v>
      </c>
      <c r="AY600" s="17" t="s">
        <v>119</v>
      </c>
      <c r="BE600" s="200">
        <f>IF(N600="základní",J600,0)</f>
        <v>0</v>
      </c>
      <c r="BF600" s="200">
        <f>IF(N600="snížená",J600,0)</f>
        <v>0</v>
      </c>
      <c r="BG600" s="200">
        <f>IF(N600="zákl. přenesená",J600,0)</f>
        <v>0</v>
      </c>
      <c r="BH600" s="200">
        <f>IF(N600="sníž. přenesená",J600,0)</f>
        <v>0</v>
      </c>
      <c r="BI600" s="200">
        <f>IF(N600="nulová",J600,0)</f>
        <v>0</v>
      </c>
      <c r="BJ600" s="17" t="s">
        <v>127</v>
      </c>
      <c r="BK600" s="200">
        <f>ROUND(I600*H600,2)</f>
        <v>0</v>
      </c>
      <c r="BL600" s="17" t="s">
        <v>320</v>
      </c>
      <c r="BM600" s="199" t="s">
        <v>868</v>
      </c>
    </row>
    <row r="601" spans="1:65" s="13" customFormat="1" ht="11.25">
      <c r="B601" s="201"/>
      <c r="C601" s="202"/>
      <c r="D601" s="203" t="s">
        <v>129</v>
      </c>
      <c r="E601" s="204" t="s">
        <v>1</v>
      </c>
      <c r="F601" s="205" t="s">
        <v>869</v>
      </c>
      <c r="G601" s="202"/>
      <c r="H601" s="204" t="s">
        <v>1</v>
      </c>
      <c r="I601" s="206"/>
      <c r="J601" s="202"/>
      <c r="K601" s="202"/>
      <c r="L601" s="207"/>
      <c r="M601" s="208"/>
      <c r="N601" s="209"/>
      <c r="O601" s="209"/>
      <c r="P601" s="209"/>
      <c r="Q601" s="209"/>
      <c r="R601" s="209"/>
      <c r="S601" s="209"/>
      <c r="T601" s="210"/>
      <c r="AT601" s="211" t="s">
        <v>129</v>
      </c>
      <c r="AU601" s="211" t="s">
        <v>127</v>
      </c>
      <c r="AV601" s="13" t="s">
        <v>80</v>
      </c>
      <c r="AW601" s="13" t="s">
        <v>30</v>
      </c>
      <c r="AX601" s="13" t="s">
        <v>72</v>
      </c>
      <c r="AY601" s="211" t="s">
        <v>119</v>
      </c>
    </row>
    <row r="602" spans="1:65" s="14" customFormat="1" ht="11.25">
      <c r="B602" s="212"/>
      <c r="C602" s="213"/>
      <c r="D602" s="203" t="s">
        <v>129</v>
      </c>
      <c r="E602" s="214" t="s">
        <v>1</v>
      </c>
      <c r="F602" s="215" t="s">
        <v>127</v>
      </c>
      <c r="G602" s="213"/>
      <c r="H602" s="216">
        <v>2</v>
      </c>
      <c r="I602" s="217"/>
      <c r="J602" s="213"/>
      <c r="K602" s="213"/>
      <c r="L602" s="218"/>
      <c r="M602" s="219"/>
      <c r="N602" s="220"/>
      <c r="O602" s="220"/>
      <c r="P602" s="220"/>
      <c r="Q602" s="220"/>
      <c r="R602" s="220"/>
      <c r="S602" s="220"/>
      <c r="T602" s="221"/>
      <c r="AT602" s="222" t="s">
        <v>129</v>
      </c>
      <c r="AU602" s="222" t="s">
        <v>127</v>
      </c>
      <c r="AV602" s="14" t="s">
        <v>127</v>
      </c>
      <c r="AW602" s="14" t="s">
        <v>30</v>
      </c>
      <c r="AX602" s="14" t="s">
        <v>80</v>
      </c>
      <c r="AY602" s="222" t="s">
        <v>119</v>
      </c>
    </row>
    <row r="603" spans="1:65" s="2" customFormat="1" ht="21.75" customHeight="1">
      <c r="A603" s="34"/>
      <c r="B603" s="35"/>
      <c r="C603" s="187" t="s">
        <v>870</v>
      </c>
      <c r="D603" s="187" t="s">
        <v>122</v>
      </c>
      <c r="E603" s="188" t="s">
        <v>871</v>
      </c>
      <c r="F603" s="189" t="s">
        <v>872</v>
      </c>
      <c r="G603" s="190" t="s">
        <v>190</v>
      </c>
      <c r="H603" s="191">
        <v>1</v>
      </c>
      <c r="I603" s="192"/>
      <c r="J603" s="193">
        <f>ROUND(I603*H603,2)</f>
        <v>0</v>
      </c>
      <c r="K603" s="194"/>
      <c r="L603" s="39"/>
      <c r="M603" s="195" t="s">
        <v>1</v>
      </c>
      <c r="N603" s="196" t="s">
        <v>38</v>
      </c>
      <c r="O603" s="71"/>
      <c r="P603" s="197">
        <f>O603*H603</f>
        <v>0</v>
      </c>
      <c r="Q603" s="197">
        <v>1.4999999999999999E-4</v>
      </c>
      <c r="R603" s="197">
        <f>Q603*H603</f>
        <v>1.4999999999999999E-4</v>
      </c>
      <c r="S603" s="197">
        <v>0</v>
      </c>
      <c r="T603" s="198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99" t="s">
        <v>320</v>
      </c>
      <c r="AT603" s="199" t="s">
        <v>122</v>
      </c>
      <c r="AU603" s="199" t="s">
        <v>127</v>
      </c>
      <c r="AY603" s="17" t="s">
        <v>119</v>
      </c>
      <c r="BE603" s="200">
        <f>IF(N603="základní",J603,0)</f>
        <v>0</v>
      </c>
      <c r="BF603" s="200">
        <f>IF(N603="snížená",J603,0)</f>
        <v>0</v>
      </c>
      <c r="BG603" s="200">
        <f>IF(N603="zákl. přenesená",J603,0)</f>
        <v>0</v>
      </c>
      <c r="BH603" s="200">
        <f>IF(N603="sníž. přenesená",J603,0)</f>
        <v>0</v>
      </c>
      <c r="BI603" s="200">
        <f>IF(N603="nulová",J603,0)</f>
        <v>0</v>
      </c>
      <c r="BJ603" s="17" t="s">
        <v>127</v>
      </c>
      <c r="BK603" s="200">
        <f>ROUND(I603*H603,2)</f>
        <v>0</v>
      </c>
      <c r="BL603" s="17" t="s">
        <v>320</v>
      </c>
      <c r="BM603" s="199" t="s">
        <v>873</v>
      </c>
    </row>
    <row r="604" spans="1:65" s="13" customFormat="1" ht="11.25">
      <c r="B604" s="201"/>
      <c r="C604" s="202"/>
      <c r="D604" s="203" t="s">
        <v>129</v>
      </c>
      <c r="E604" s="204" t="s">
        <v>1</v>
      </c>
      <c r="F604" s="205" t="s">
        <v>572</v>
      </c>
      <c r="G604" s="202"/>
      <c r="H604" s="204" t="s">
        <v>1</v>
      </c>
      <c r="I604" s="206"/>
      <c r="J604" s="202"/>
      <c r="K604" s="202"/>
      <c r="L604" s="207"/>
      <c r="M604" s="208"/>
      <c r="N604" s="209"/>
      <c r="O604" s="209"/>
      <c r="P604" s="209"/>
      <c r="Q604" s="209"/>
      <c r="R604" s="209"/>
      <c r="S604" s="209"/>
      <c r="T604" s="210"/>
      <c r="AT604" s="211" t="s">
        <v>129</v>
      </c>
      <c r="AU604" s="211" t="s">
        <v>127</v>
      </c>
      <c r="AV604" s="13" t="s">
        <v>80</v>
      </c>
      <c r="AW604" s="13" t="s">
        <v>30</v>
      </c>
      <c r="AX604" s="13" t="s">
        <v>72</v>
      </c>
      <c r="AY604" s="211" t="s">
        <v>119</v>
      </c>
    </row>
    <row r="605" spans="1:65" s="14" customFormat="1" ht="11.25">
      <c r="B605" s="212"/>
      <c r="C605" s="213"/>
      <c r="D605" s="203" t="s">
        <v>129</v>
      </c>
      <c r="E605" s="214" t="s">
        <v>1</v>
      </c>
      <c r="F605" s="215" t="s">
        <v>80</v>
      </c>
      <c r="G605" s="213"/>
      <c r="H605" s="216">
        <v>1</v>
      </c>
      <c r="I605" s="217"/>
      <c r="J605" s="213"/>
      <c r="K605" s="213"/>
      <c r="L605" s="218"/>
      <c r="M605" s="219"/>
      <c r="N605" s="220"/>
      <c r="O605" s="220"/>
      <c r="P605" s="220"/>
      <c r="Q605" s="220"/>
      <c r="R605" s="220"/>
      <c r="S605" s="220"/>
      <c r="T605" s="221"/>
      <c r="AT605" s="222" t="s">
        <v>129</v>
      </c>
      <c r="AU605" s="222" t="s">
        <v>127</v>
      </c>
      <c r="AV605" s="14" t="s">
        <v>127</v>
      </c>
      <c r="AW605" s="14" t="s">
        <v>30</v>
      </c>
      <c r="AX605" s="14" t="s">
        <v>80</v>
      </c>
      <c r="AY605" s="222" t="s">
        <v>119</v>
      </c>
    </row>
    <row r="606" spans="1:65" s="2" customFormat="1" ht="16.5" customHeight="1">
      <c r="A606" s="34"/>
      <c r="B606" s="35"/>
      <c r="C606" s="239" t="s">
        <v>874</v>
      </c>
      <c r="D606" s="239" t="s">
        <v>202</v>
      </c>
      <c r="E606" s="240" t="s">
        <v>875</v>
      </c>
      <c r="F606" s="241" t="s">
        <v>876</v>
      </c>
      <c r="G606" s="242" t="s">
        <v>190</v>
      </c>
      <c r="H606" s="243">
        <v>1</v>
      </c>
      <c r="I606" s="244"/>
      <c r="J606" s="245">
        <f>ROUND(I606*H606,2)</f>
        <v>0</v>
      </c>
      <c r="K606" s="246"/>
      <c r="L606" s="247"/>
      <c r="M606" s="248" t="s">
        <v>1</v>
      </c>
      <c r="N606" s="249" t="s">
        <v>38</v>
      </c>
      <c r="O606" s="71"/>
      <c r="P606" s="197">
        <f>O606*H606</f>
        <v>0</v>
      </c>
      <c r="Q606" s="197">
        <v>1.2800000000000001E-3</v>
      </c>
      <c r="R606" s="197">
        <f>Q606*H606</f>
        <v>1.2800000000000001E-3</v>
      </c>
      <c r="S606" s="197">
        <v>0</v>
      </c>
      <c r="T606" s="198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9" t="s">
        <v>406</v>
      </c>
      <c r="AT606" s="199" t="s">
        <v>202</v>
      </c>
      <c r="AU606" s="199" t="s">
        <v>127</v>
      </c>
      <c r="AY606" s="17" t="s">
        <v>119</v>
      </c>
      <c r="BE606" s="200">
        <f>IF(N606="základní",J606,0)</f>
        <v>0</v>
      </c>
      <c r="BF606" s="200">
        <f>IF(N606="snížená",J606,0)</f>
        <v>0</v>
      </c>
      <c r="BG606" s="200">
        <f>IF(N606="zákl. přenesená",J606,0)</f>
        <v>0</v>
      </c>
      <c r="BH606" s="200">
        <f>IF(N606="sníž. přenesená",J606,0)</f>
        <v>0</v>
      </c>
      <c r="BI606" s="200">
        <f>IF(N606="nulová",J606,0)</f>
        <v>0</v>
      </c>
      <c r="BJ606" s="17" t="s">
        <v>127</v>
      </c>
      <c r="BK606" s="200">
        <f>ROUND(I606*H606,2)</f>
        <v>0</v>
      </c>
      <c r="BL606" s="17" t="s">
        <v>320</v>
      </c>
      <c r="BM606" s="199" t="s">
        <v>877</v>
      </c>
    </row>
    <row r="607" spans="1:65" s="2" customFormat="1" ht="24.2" customHeight="1">
      <c r="A607" s="34"/>
      <c r="B607" s="35"/>
      <c r="C607" s="187" t="s">
        <v>878</v>
      </c>
      <c r="D607" s="187" t="s">
        <v>122</v>
      </c>
      <c r="E607" s="188" t="s">
        <v>879</v>
      </c>
      <c r="F607" s="189" t="s">
        <v>880</v>
      </c>
      <c r="G607" s="190" t="s">
        <v>190</v>
      </c>
      <c r="H607" s="191">
        <v>1</v>
      </c>
      <c r="I607" s="192"/>
      <c r="J607" s="193">
        <f>ROUND(I607*H607,2)</f>
        <v>0</v>
      </c>
      <c r="K607" s="194"/>
      <c r="L607" s="39"/>
      <c r="M607" s="195" t="s">
        <v>1</v>
      </c>
      <c r="N607" s="196" t="s">
        <v>38</v>
      </c>
      <c r="O607" s="71"/>
      <c r="P607" s="197">
        <f>O607*H607</f>
        <v>0</v>
      </c>
      <c r="Q607" s="197">
        <v>2.7999999999999998E-4</v>
      </c>
      <c r="R607" s="197">
        <f>Q607*H607</f>
        <v>2.7999999999999998E-4</v>
      </c>
      <c r="S607" s="197">
        <v>0</v>
      </c>
      <c r="T607" s="198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9" t="s">
        <v>320</v>
      </c>
      <c r="AT607" s="199" t="s">
        <v>122</v>
      </c>
      <c r="AU607" s="199" t="s">
        <v>127</v>
      </c>
      <c r="AY607" s="17" t="s">
        <v>119</v>
      </c>
      <c r="BE607" s="200">
        <f>IF(N607="základní",J607,0)</f>
        <v>0</v>
      </c>
      <c r="BF607" s="200">
        <f>IF(N607="snížená",J607,0)</f>
        <v>0</v>
      </c>
      <c r="BG607" s="200">
        <f>IF(N607="zákl. přenesená",J607,0)</f>
        <v>0</v>
      </c>
      <c r="BH607" s="200">
        <f>IF(N607="sníž. přenesená",J607,0)</f>
        <v>0</v>
      </c>
      <c r="BI607" s="200">
        <f>IF(N607="nulová",J607,0)</f>
        <v>0</v>
      </c>
      <c r="BJ607" s="17" t="s">
        <v>127</v>
      </c>
      <c r="BK607" s="200">
        <f>ROUND(I607*H607,2)</f>
        <v>0</v>
      </c>
      <c r="BL607" s="17" t="s">
        <v>320</v>
      </c>
      <c r="BM607" s="199" t="s">
        <v>881</v>
      </c>
    </row>
    <row r="608" spans="1:65" s="2" customFormat="1" ht="24.2" customHeight="1">
      <c r="A608" s="34"/>
      <c r="B608" s="35"/>
      <c r="C608" s="239" t="s">
        <v>882</v>
      </c>
      <c r="D608" s="239" t="s">
        <v>202</v>
      </c>
      <c r="E608" s="240" t="s">
        <v>617</v>
      </c>
      <c r="F608" s="241" t="s">
        <v>618</v>
      </c>
      <c r="G608" s="242" t="s">
        <v>190</v>
      </c>
      <c r="H608" s="243">
        <v>1</v>
      </c>
      <c r="I608" s="244"/>
      <c r="J608" s="245">
        <f>ROUND(I608*H608,2)</f>
        <v>0</v>
      </c>
      <c r="K608" s="246"/>
      <c r="L608" s="247"/>
      <c r="M608" s="248" t="s">
        <v>1</v>
      </c>
      <c r="N608" s="249" t="s">
        <v>38</v>
      </c>
      <c r="O608" s="71"/>
      <c r="P608" s="197">
        <f>O608*H608</f>
        <v>0</v>
      </c>
      <c r="Q608" s="197">
        <v>4.4999999999999999E-4</v>
      </c>
      <c r="R608" s="197">
        <f>Q608*H608</f>
        <v>4.4999999999999999E-4</v>
      </c>
      <c r="S608" s="197">
        <v>0</v>
      </c>
      <c r="T608" s="198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9" t="s">
        <v>406</v>
      </c>
      <c r="AT608" s="199" t="s">
        <v>202</v>
      </c>
      <c r="AU608" s="199" t="s">
        <v>127</v>
      </c>
      <c r="AY608" s="17" t="s">
        <v>119</v>
      </c>
      <c r="BE608" s="200">
        <f>IF(N608="základní",J608,0)</f>
        <v>0</v>
      </c>
      <c r="BF608" s="200">
        <f>IF(N608="snížená",J608,0)</f>
        <v>0</v>
      </c>
      <c r="BG608" s="200">
        <f>IF(N608="zákl. přenesená",J608,0)</f>
        <v>0</v>
      </c>
      <c r="BH608" s="200">
        <f>IF(N608="sníž. přenesená",J608,0)</f>
        <v>0</v>
      </c>
      <c r="BI608" s="200">
        <f>IF(N608="nulová",J608,0)</f>
        <v>0</v>
      </c>
      <c r="BJ608" s="17" t="s">
        <v>127</v>
      </c>
      <c r="BK608" s="200">
        <f>ROUND(I608*H608,2)</f>
        <v>0</v>
      </c>
      <c r="BL608" s="17" t="s">
        <v>320</v>
      </c>
      <c r="BM608" s="199" t="s">
        <v>883</v>
      </c>
    </row>
    <row r="609" spans="1:65" s="2" customFormat="1" ht="33" customHeight="1">
      <c r="A609" s="34"/>
      <c r="B609" s="35"/>
      <c r="C609" s="187" t="s">
        <v>884</v>
      </c>
      <c r="D609" s="187" t="s">
        <v>122</v>
      </c>
      <c r="E609" s="188" t="s">
        <v>885</v>
      </c>
      <c r="F609" s="189" t="s">
        <v>886</v>
      </c>
      <c r="G609" s="190" t="s">
        <v>195</v>
      </c>
      <c r="H609" s="191">
        <v>0.114</v>
      </c>
      <c r="I609" s="192"/>
      <c r="J609" s="193">
        <f>ROUND(I609*H609,2)</f>
        <v>0</v>
      </c>
      <c r="K609" s="194"/>
      <c r="L609" s="39"/>
      <c r="M609" s="195" t="s">
        <v>1</v>
      </c>
      <c r="N609" s="196" t="s">
        <v>38</v>
      </c>
      <c r="O609" s="71"/>
      <c r="P609" s="197">
        <f>O609*H609</f>
        <v>0</v>
      </c>
      <c r="Q609" s="197">
        <v>0</v>
      </c>
      <c r="R609" s="197">
        <f>Q609*H609</f>
        <v>0</v>
      </c>
      <c r="S609" s="197">
        <v>0</v>
      </c>
      <c r="T609" s="198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9" t="s">
        <v>320</v>
      </c>
      <c r="AT609" s="199" t="s">
        <v>122</v>
      </c>
      <c r="AU609" s="199" t="s">
        <v>127</v>
      </c>
      <c r="AY609" s="17" t="s">
        <v>119</v>
      </c>
      <c r="BE609" s="200">
        <f>IF(N609="základní",J609,0)</f>
        <v>0</v>
      </c>
      <c r="BF609" s="200">
        <f>IF(N609="snížená",J609,0)</f>
        <v>0</v>
      </c>
      <c r="BG609" s="200">
        <f>IF(N609="zákl. přenesená",J609,0)</f>
        <v>0</v>
      </c>
      <c r="BH609" s="200">
        <f>IF(N609="sníž. přenesená",J609,0)</f>
        <v>0</v>
      </c>
      <c r="BI609" s="200">
        <f>IF(N609="nulová",J609,0)</f>
        <v>0</v>
      </c>
      <c r="BJ609" s="17" t="s">
        <v>127</v>
      </c>
      <c r="BK609" s="200">
        <f>ROUND(I609*H609,2)</f>
        <v>0</v>
      </c>
      <c r="BL609" s="17" t="s">
        <v>320</v>
      </c>
      <c r="BM609" s="199" t="s">
        <v>887</v>
      </c>
    </row>
    <row r="610" spans="1:65" s="2" customFormat="1" ht="24.2" customHeight="1">
      <c r="A610" s="34"/>
      <c r="B610" s="35"/>
      <c r="C610" s="187" t="s">
        <v>888</v>
      </c>
      <c r="D610" s="187" t="s">
        <v>122</v>
      </c>
      <c r="E610" s="188" t="s">
        <v>889</v>
      </c>
      <c r="F610" s="189" t="s">
        <v>890</v>
      </c>
      <c r="G610" s="190" t="s">
        <v>195</v>
      </c>
      <c r="H610" s="191">
        <v>0.114</v>
      </c>
      <c r="I610" s="192"/>
      <c r="J610" s="193">
        <f>ROUND(I610*H610,2)</f>
        <v>0</v>
      </c>
      <c r="K610" s="194"/>
      <c r="L610" s="39"/>
      <c r="M610" s="195" t="s">
        <v>1</v>
      </c>
      <c r="N610" s="196" t="s">
        <v>38</v>
      </c>
      <c r="O610" s="71"/>
      <c r="P610" s="197">
        <f>O610*H610</f>
        <v>0</v>
      </c>
      <c r="Q610" s="197">
        <v>0</v>
      </c>
      <c r="R610" s="197">
        <f>Q610*H610</f>
        <v>0</v>
      </c>
      <c r="S610" s="197">
        <v>0</v>
      </c>
      <c r="T610" s="198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9" t="s">
        <v>320</v>
      </c>
      <c r="AT610" s="199" t="s">
        <v>122</v>
      </c>
      <c r="AU610" s="199" t="s">
        <v>127</v>
      </c>
      <c r="AY610" s="17" t="s">
        <v>119</v>
      </c>
      <c r="BE610" s="200">
        <f>IF(N610="základní",J610,0)</f>
        <v>0</v>
      </c>
      <c r="BF610" s="200">
        <f>IF(N610="snížená",J610,0)</f>
        <v>0</v>
      </c>
      <c r="BG610" s="200">
        <f>IF(N610="zákl. přenesená",J610,0)</f>
        <v>0</v>
      </c>
      <c r="BH610" s="200">
        <f>IF(N610="sníž. přenesená",J610,0)</f>
        <v>0</v>
      </c>
      <c r="BI610" s="200">
        <f>IF(N610="nulová",J610,0)</f>
        <v>0</v>
      </c>
      <c r="BJ610" s="17" t="s">
        <v>127</v>
      </c>
      <c r="BK610" s="200">
        <f>ROUND(I610*H610,2)</f>
        <v>0</v>
      </c>
      <c r="BL610" s="17" t="s">
        <v>320</v>
      </c>
      <c r="BM610" s="199" t="s">
        <v>891</v>
      </c>
    </row>
    <row r="611" spans="1:65" s="12" customFormat="1" ht="22.9" customHeight="1">
      <c r="B611" s="171"/>
      <c r="C611" s="172"/>
      <c r="D611" s="173" t="s">
        <v>71</v>
      </c>
      <c r="E611" s="185" t="s">
        <v>892</v>
      </c>
      <c r="F611" s="185" t="s">
        <v>893</v>
      </c>
      <c r="G611" s="172"/>
      <c r="H611" s="172"/>
      <c r="I611" s="175"/>
      <c r="J611" s="186">
        <f>BK611</f>
        <v>0</v>
      </c>
      <c r="K611" s="172"/>
      <c r="L611" s="177"/>
      <c r="M611" s="178"/>
      <c r="N611" s="179"/>
      <c r="O611" s="179"/>
      <c r="P611" s="180">
        <f>SUM(P612:P617)</f>
        <v>0</v>
      </c>
      <c r="Q611" s="179"/>
      <c r="R611" s="180">
        <f>SUM(R612:R617)</f>
        <v>9.8500000000000011E-3</v>
      </c>
      <c r="S611" s="179"/>
      <c r="T611" s="181">
        <f>SUM(T612:T617)</f>
        <v>0</v>
      </c>
      <c r="AR611" s="182" t="s">
        <v>127</v>
      </c>
      <c r="AT611" s="183" t="s">
        <v>71</v>
      </c>
      <c r="AU611" s="183" t="s">
        <v>80</v>
      </c>
      <c r="AY611" s="182" t="s">
        <v>119</v>
      </c>
      <c r="BK611" s="184">
        <f>SUM(BK612:BK617)</f>
        <v>0</v>
      </c>
    </row>
    <row r="612" spans="1:65" s="2" customFormat="1" ht="33" customHeight="1">
      <c r="A612" s="34"/>
      <c r="B612" s="35"/>
      <c r="C612" s="187" t="s">
        <v>894</v>
      </c>
      <c r="D612" s="187" t="s">
        <v>122</v>
      </c>
      <c r="E612" s="188" t="s">
        <v>895</v>
      </c>
      <c r="F612" s="189" t="s">
        <v>896</v>
      </c>
      <c r="G612" s="190" t="s">
        <v>652</v>
      </c>
      <c r="H612" s="191">
        <v>1</v>
      </c>
      <c r="I612" s="192"/>
      <c r="J612" s="193">
        <f t="shared" ref="J612:J617" si="40">ROUND(I612*H612,2)</f>
        <v>0</v>
      </c>
      <c r="K612" s="194"/>
      <c r="L612" s="39"/>
      <c r="M612" s="195" t="s">
        <v>1</v>
      </c>
      <c r="N612" s="196" t="s">
        <v>38</v>
      </c>
      <c r="O612" s="71"/>
      <c r="P612" s="197">
        <f t="shared" ref="P612:P617" si="41">O612*H612</f>
        <v>0</v>
      </c>
      <c r="Q612" s="197">
        <v>9.1999999999999998E-3</v>
      </c>
      <c r="R612" s="197">
        <f t="shared" ref="R612:R617" si="42">Q612*H612</f>
        <v>9.1999999999999998E-3</v>
      </c>
      <c r="S612" s="197">
        <v>0</v>
      </c>
      <c r="T612" s="198">
        <f t="shared" ref="T612:T617" si="43"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9" t="s">
        <v>320</v>
      </c>
      <c r="AT612" s="199" t="s">
        <v>122</v>
      </c>
      <c r="AU612" s="199" t="s">
        <v>127</v>
      </c>
      <c r="AY612" s="17" t="s">
        <v>119</v>
      </c>
      <c r="BE612" s="200">
        <f t="shared" ref="BE612:BE617" si="44">IF(N612="základní",J612,0)</f>
        <v>0</v>
      </c>
      <c r="BF612" s="200">
        <f t="shared" ref="BF612:BF617" si="45">IF(N612="snížená",J612,0)</f>
        <v>0</v>
      </c>
      <c r="BG612" s="200">
        <f t="shared" ref="BG612:BG617" si="46">IF(N612="zákl. přenesená",J612,0)</f>
        <v>0</v>
      </c>
      <c r="BH612" s="200">
        <f t="shared" ref="BH612:BH617" si="47">IF(N612="sníž. přenesená",J612,0)</f>
        <v>0</v>
      </c>
      <c r="BI612" s="200">
        <f t="shared" ref="BI612:BI617" si="48">IF(N612="nulová",J612,0)</f>
        <v>0</v>
      </c>
      <c r="BJ612" s="17" t="s">
        <v>127</v>
      </c>
      <c r="BK612" s="200">
        <f t="shared" ref="BK612:BK617" si="49">ROUND(I612*H612,2)</f>
        <v>0</v>
      </c>
      <c r="BL612" s="17" t="s">
        <v>320</v>
      </c>
      <c r="BM612" s="199" t="s">
        <v>897</v>
      </c>
    </row>
    <row r="613" spans="1:65" s="2" customFormat="1" ht="16.5" customHeight="1">
      <c r="A613" s="34"/>
      <c r="B613" s="35"/>
      <c r="C613" s="187" t="s">
        <v>898</v>
      </c>
      <c r="D613" s="187" t="s">
        <v>122</v>
      </c>
      <c r="E613" s="188" t="s">
        <v>899</v>
      </c>
      <c r="F613" s="189" t="s">
        <v>900</v>
      </c>
      <c r="G613" s="190" t="s">
        <v>652</v>
      </c>
      <c r="H613" s="191">
        <v>1</v>
      </c>
      <c r="I613" s="192"/>
      <c r="J613" s="193">
        <f t="shared" si="40"/>
        <v>0</v>
      </c>
      <c r="K613" s="194"/>
      <c r="L613" s="39"/>
      <c r="M613" s="195" t="s">
        <v>1</v>
      </c>
      <c r="N613" s="196" t="s">
        <v>38</v>
      </c>
      <c r="O613" s="71"/>
      <c r="P613" s="197">
        <f t="shared" si="41"/>
        <v>0</v>
      </c>
      <c r="Q613" s="197">
        <v>1.4999999999999999E-4</v>
      </c>
      <c r="R613" s="197">
        <f t="shared" si="42"/>
        <v>1.4999999999999999E-4</v>
      </c>
      <c r="S613" s="197">
        <v>0</v>
      </c>
      <c r="T613" s="198">
        <f t="shared" si="43"/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9" t="s">
        <v>320</v>
      </c>
      <c r="AT613" s="199" t="s">
        <v>122</v>
      </c>
      <c r="AU613" s="199" t="s">
        <v>127</v>
      </c>
      <c r="AY613" s="17" t="s">
        <v>119</v>
      </c>
      <c r="BE613" s="200">
        <f t="shared" si="44"/>
        <v>0</v>
      </c>
      <c r="BF613" s="200">
        <f t="shared" si="45"/>
        <v>0</v>
      </c>
      <c r="BG613" s="200">
        <f t="shared" si="46"/>
        <v>0</v>
      </c>
      <c r="BH613" s="200">
        <f t="shared" si="47"/>
        <v>0</v>
      </c>
      <c r="BI613" s="200">
        <f t="shared" si="48"/>
        <v>0</v>
      </c>
      <c r="BJ613" s="17" t="s">
        <v>127</v>
      </c>
      <c r="BK613" s="200">
        <f t="shared" si="49"/>
        <v>0</v>
      </c>
      <c r="BL613" s="17" t="s">
        <v>320</v>
      </c>
      <c r="BM613" s="199" t="s">
        <v>901</v>
      </c>
    </row>
    <row r="614" spans="1:65" s="2" customFormat="1" ht="16.5" customHeight="1">
      <c r="A614" s="34"/>
      <c r="B614" s="35"/>
      <c r="C614" s="187" t="s">
        <v>902</v>
      </c>
      <c r="D614" s="187" t="s">
        <v>122</v>
      </c>
      <c r="E614" s="188" t="s">
        <v>903</v>
      </c>
      <c r="F614" s="189" t="s">
        <v>904</v>
      </c>
      <c r="G614" s="190" t="s">
        <v>652</v>
      </c>
      <c r="H614" s="191">
        <v>1</v>
      </c>
      <c r="I614" s="192"/>
      <c r="J614" s="193">
        <f t="shared" si="40"/>
        <v>0</v>
      </c>
      <c r="K614" s="194"/>
      <c r="L614" s="39"/>
      <c r="M614" s="195" t="s">
        <v>1</v>
      </c>
      <c r="N614" s="196" t="s">
        <v>38</v>
      </c>
      <c r="O614" s="71"/>
      <c r="P614" s="197">
        <f t="shared" si="41"/>
        <v>0</v>
      </c>
      <c r="Q614" s="197">
        <v>5.0000000000000001E-4</v>
      </c>
      <c r="R614" s="197">
        <f t="shared" si="42"/>
        <v>5.0000000000000001E-4</v>
      </c>
      <c r="S614" s="197">
        <v>0</v>
      </c>
      <c r="T614" s="198">
        <f t="shared" si="43"/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9" t="s">
        <v>320</v>
      </c>
      <c r="AT614" s="199" t="s">
        <v>122</v>
      </c>
      <c r="AU614" s="199" t="s">
        <v>127</v>
      </c>
      <c r="AY614" s="17" t="s">
        <v>119</v>
      </c>
      <c r="BE614" s="200">
        <f t="shared" si="44"/>
        <v>0</v>
      </c>
      <c r="BF614" s="200">
        <f t="shared" si="45"/>
        <v>0</v>
      </c>
      <c r="BG614" s="200">
        <f t="shared" si="46"/>
        <v>0</v>
      </c>
      <c r="BH614" s="200">
        <f t="shared" si="47"/>
        <v>0</v>
      </c>
      <c r="BI614" s="200">
        <f t="shared" si="48"/>
        <v>0</v>
      </c>
      <c r="BJ614" s="17" t="s">
        <v>127</v>
      </c>
      <c r="BK614" s="200">
        <f t="shared" si="49"/>
        <v>0</v>
      </c>
      <c r="BL614" s="17" t="s">
        <v>320</v>
      </c>
      <c r="BM614" s="199" t="s">
        <v>905</v>
      </c>
    </row>
    <row r="615" spans="1:65" s="2" customFormat="1" ht="24.2" customHeight="1">
      <c r="A615" s="34"/>
      <c r="B615" s="35"/>
      <c r="C615" s="187" t="s">
        <v>906</v>
      </c>
      <c r="D615" s="187" t="s">
        <v>122</v>
      </c>
      <c r="E615" s="188" t="s">
        <v>907</v>
      </c>
      <c r="F615" s="189" t="s">
        <v>908</v>
      </c>
      <c r="G615" s="190" t="s">
        <v>195</v>
      </c>
      <c r="H615" s="191">
        <v>0.01</v>
      </c>
      <c r="I615" s="192"/>
      <c r="J615" s="193">
        <f t="shared" si="40"/>
        <v>0</v>
      </c>
      <c r="K615" s="194"/>
      <c r="L615" s="39"/>
      <c r="M615" s="195" t="s">
        <v>1</v>
      </c>
      <c r="N615" s="196" t="s">
        <v>38</v>
      </c>
      <c r="O615" s="71"/>
      <c r="P615" s="197">
        <f t="shared" si="41"/>
        <v>0</v>
      </c>
      <c r="Q615" s="197">
        <v>0</v>
      </c>
      <c r="R615" s="197">
        <f t="shared" si="42"/>
        <v>0</v>
      </c>
      <c r="S615" s="197">
        <v>0</v>
      </c>
      <c r="T615" s="198">
        <f t="shared" si="43"/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9" t="s">
        <v>320</v>
      </c>
      <c r="AT615" s="199" t="s">
        <v>122</v>
      </c>
      <c r="AU615" s="199" t="s">
        <v>127</v>
      </c>
      <c r="AY615" s="17" t="s">
        <v>119</v>
      </c>
      <c r="BE615" s="200">
        <f t="shared" si="44"/>
        <v>0</v>
      </c>
      <c r="BF615" s="200">
        <f t="shared" si="45"/>
        <v>0</v>
      </c>
      <c r="BG615" s="200">
        <f t="shared" si="46"/>
        <v>0</v>
      </c>
      <c r="BH615" s="200">
        <f t="shared" si="47"/>
        <v>0</v>
      </c>
      <c r="BI615" s="200">
        <f t="shared" si="48"/>
        <v>0</v>
      </c>
      <c r="BJ615" s="17" t="s">
        <v>127</v>
      </c>
      <c r="BK615" s="200">
        <f t="shared" si="49"/>
        <v>0</v>
      </c>
      <c r="BL615" s="17" t="s">
        <v>320</v>
      </c>
      <c r="BM615" s="199" t="s">
        <v>909</v>
      </c>
    </row>
    <row r="616" spans="1:65" s="2" customFormat="1" ht="24.2" customHeight="1">
      <c r="A616" s="34"/>
      <c r="B616" s="35"/>
      <c r="C616" s="187" t="s">
        <v>910</v>
      </c>
      <c r="D616" s="187" t="s">
        <v>122</v>
      </c>
      <c r="E616" s="188" t="s">
        <v>911</v>
      </c>
      <c r="F616" s="189" t="s">
        <v>912</v>
      </c>
      <c r="G616" s="190" t="s">
        <v>195</v>
      </c>
      <c r="H616" s="191">
        <v>0.01</v>
      </c>
      <c r="I616" s="192"/>
      <c r="J616" s="193">
        <f t="shared" si="40"/>
        <v>0</v>
      </c>
      <c r="K616" s="194"/>
      <c r="L616" s="39"/>
      <c r="M616" s="195" t="s">
        <v>1</v>
      </c>
      <c r="N616" s="196" t="s">
        <v>38</v>
      </c>
      <c r="O616" s="71"/>
      <c r="P616" s="197">
        <f t="shared" si="41"/>
        <v>0</v>
      </c>
      <c r="Q616" s="197">
        <v>0</v>
      </c>
      <c r="R616" s="197">
        <f t="shared" si="42"/>
        <v>0</v>
      </c>
      <c r="S616" s="197">
        <v>0</v>
      </c>
      <c r="T616" s="198">
        <f t="shared" si="43"/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9" t="s">
        <v>320</v>
      </c>
      <c r="AT616" s="199" t="s">
        <v>122</v>
      </c>
      <c r="AU616" s="199" t="s">
        <v>127</v>
      </c>
      <c r="AY616" s="17" t="s">
        <v>119</v>
      </c>
      <c r="BE616" s="200">
        <f t="shared" si="44"/>
        <v>0</v>
      </c>
      <c r="BF616" s="200">
        <f t="shared" si="45"/>
        <v>0</v>
      </c>
      <c r="BG616" s="200">
        <f t="shared" si="46"/>
        <v>0</v>
      </c>
      <c r="BH616" s="200">
        <f t="shared" si="47"/>
        <v>0</v>
      </c>
      <c r="BI616" s="200">
        <f t="shared" si="48"/>
        <v>0</v>
      </c>
      <c r="BJ616" s="17" t="s">
        <v>127</v>
      </c>
      <c r="BK616" s="200">
        <f t="shared" si="49"/>
        <v>0</v>
      </c>
      <c r="BL616" s="17" t="s">
        <v>320</v>
      </c>
      <c r="BM616" s="199" t="s">
        <v>913</v>
      </c>
    </row>
    <row r="617" spans="1:65" s="2" customFormat="1" ht="24.2" customHeight="1">
      <c r="A617" s="34"/>
      <c r="B617" s="35"/>
      <c r="C617" s="187" t="s">
        <v>914</v>
      </c>
      <c r="D617" s="187" t="s">
        <v>122</v>
      </c>
      <c r="E617" s="188" t="s">
        <v>915</v>
      </c>
      <c r="F617" s="189" t="s">
        <v>916</v>
      </c>
      <c r="G617" s="190" t="s">
        <v>195</v>
      </c>
      <c r="H617" s="191">
        <v>0.01</v>
      </c>
      <c r="I617" s="192"/>
      <c r="J617" s="193">
        <f t="shared" si="40"/>
        <v>0</v>
      </c>
      <c r="K617" s="194"/>
      <c r="L617" s="39"/>
      <c r="M617" s="195" t="s">
        <v>1</v>
      </c>
      <c r="N617" s="196" t="s">
        <v>38</v>
      </c>
      <c r="O617" s="71"/>
      <c r="P617" s="197">
        <f t="shared" si="41"/>
        <v>0</v>
      </c>
      <c r="Q617" s="197">
        <v>0</v>
      </c>
      <c r="R617" s="197">
        <f t="shared" si="42"/>
        <v>0</v>
      </c>
      <c r="S617" s="197">
        <v>0</v>
      </c>
      <c r="T617" s="198">
        <f t="shared" si="43"/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9" t="s">
        <v>320</v>
      </c>
      <c r="AT617" s="199" t="s">
        <v>122</v>
      </c>
      <c r="AU617" s="199" t="s">
        <v>127</v>
      </c>
      <c r="AY617" s="17" t="s">
        <v>119</v>
      </c>
      <c r="BE617" s="200">
        <f t="shared" si="44"/>
        <v>0</v>
      </c>
      <c r="BF617" s="200">
        <f t="shared" si="45"/>
        <v>0</v>
      </c>
      <c r="BG617" s="200">
        <f t="shared" si="46"/>
        <v>0</v>
      </c>
      <c r="BH617" s="200">
        <f t="shared" si="47"/>
        <v>0</v>
      </c>
      <c r="BI617" s="200">
        <f t="shared" si="48"/>
        <v>0</v>
      </c>
      <c r="BJ617" s="17" t="s">
        <v>127</v>
      </c>
      <c r="BK617" s="200">
        <f t="shared" si="49"/>
        <v>0</v>
      </c>
      <c r="BL617" s="17" t="s">
        <v>320</v>
      </c>
      <c r="BM617" s="199" t="s">
        <v>917</v>
      </c>
    </row>
    <row r="618" spans="1:65" s="12" customFormat="1" ht="22.9" customHeight="1">
      <c r="B618" s="171"/>
      <c r="C618" s="172"/>
      <c r="D618" s="173" t="s">
        <v>71</v>
      </c>
      <c r="E618" s="185" t="s">
        <v>918</v>
      </c>
      <c r="F618" s="185" t="s">
        <v>919</v>
      </c>
      <c r="G618" s="172"/>
      <c r="H618" s="172"/>
      <c r="I618" s="175"/>
      <c r="J618" s="186">
        <f>BK618</f>
        <v>0</v>
      </c>
      <c r="K618" s="172"/>
      <c r="L618" s="177"/>
      <c r="M618" s="178"/>
      <c r="N618" s="179"/>
      <c r="O618" s="179"/>
      <c r="P618" s="180">
        <f>SUM(P619:P622)</f>
        <v>0</v>
      </c>
      <c r="Q618" s="179"/>
      <c r="R618" s="180">
        <f>SUM(R619:R622)</f>
        <v>6.6879999999999999E-4</v>
      </c>
      <c r="S618" s="179"/>
      <c r="T618" s="181">
        <f>SUM(T619:T622)</f>
        <v>5.0800000000000003E-3</v>
      </c>
      <c r="AR618" s="182" t="s">
        <v>127</v>
      </c>
      <c r="AT618" s="183" t="s">
        <v>71</v>
      </c>
      <c r="AU618" s="183" t="s">
        <v>80</v>
      </c>
      <c r="AY618" s="182" t="s">
        <v>119</v>
      </c>
      <c r="BK618" s="184">
        <f>SUM(BK619:BK622)</f>
        <v>0</v>
      </c>
    </row>
    <row r="619" spans="1:65" s="2" customFormat="1" ht="16.5" customHeight="1">
      <c r="A619" s="34"/>
      <c r="B619" s="35"/>
      <c r="C619" s="187" t="s">
        <v>920</v>
      </c>
      <c r="D619" s="187" t="s">
        <v>122</v>
      </c>
      <c r="E619" s="188" t="s">
        <v>921</v>
      </c>
      <c r="F619" s="189" t="s">
        <v>922</v>
      </c>
      <c r="G619" s="190" t="s">
        <v>390</v>
      </c>
      <c r="H619" s="191">
        <v>2</v>
      </c>
      <c r="I619" s="192"/>
      <c r="J619" s="193">
        <f>ROUND(I619*H619,2)</f>
        <v>0</v>
      </c>
      <c r="K619" s="194"/>
      <c r="L619" s="39"/>
      <c r="M619" s="195" t="s">
        <v>1</v>
      </c>
      <c r="N619" s="196" t="s">
        <v>38</v>
      </c>
      <c r="O619" s="71"/>
      <c r="P619" s="197">
        <f>O619*H619</f>
        <v>0</v>
      </c>
      <c r="Q619" s="197">
        <v>3.8000000000000002E-5</v>
      </c>
      <c r="R619" s="197">
        <f>Q619*H619</f>
        <v>7.6000000000000004E-5</v>
      </c>
      <c r="S619" s="197">
        <v>2.5400000000000002E-3</v>
      </c>
      <c r="T619" s="198">
        <f>S619*H619</f>
        <v>5.0800000000000003E-3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9" t="s">
        <v>320</v>
      </c>
      <c r="AT619" s="199" t="s">
        <v>122</v>
      </c>
      <c r="AU619" s="199" t="s">
        <v>127</v>
      </c>
      <c r="AY619" s="17" t="s">
        <v>119</v>
      </c>
      <c r="BE619" s="200">
        <f>IF(N619="základní",J619,0)</f>
        <v>0</v>
      </c>
      <c r="BF619" s="200">
        <f>IF(N619="snížená",J619,0)</f>
        <v>0</v>
      </c>
      <c r="BG619" s="200">
        <f>IF(N619="zákl. přenesená",J619,0)</f>
        <v>0</v>
      </c>
      <c r="BH619" s="200">
        <f>IF(N619="sníž. přenesená",J619,0)</f>
        <v>0</v>
      </c>
      <c r="BI619" s="200">
        <f>IF(N619="nulová",J619,0)</f>
        <v>0</v>
      </c>
      <c r="BJ619" s="17" t="s">
        <v>127</v>
      </c>
      <c r="BK619" s="200">
        <f>ROUND(I619*H619,2)</f>
        <v>0</v>
      </c>
      <c r="BL619" s="17" t="s">
        <v>320</v>
      </c>
      <c r="BM619" s="199" t="s">
        <v>923</v>
      </c>
    </row>
    <row r="620" spans="1:65" s="13" customFormat="1" ht="11.25">
      <c r="B620" s="201"/>
      <c r="C620" s="202"/>
      <c r="D620" s="203" t="s">
        <v>129</v>
      </c>
      <c r="E620" s="204" t="s">
        <v>1</v>
      </c>
      <c r="F620" s="205" t="s">
        <v>248</v>
      </c>
      <c r="G620" s="202"/>
      <c r="H620" s="204" t="s">
        <v>1</v>
      </c>
      <c r="I620" s="206"/>
      <c r="J620" s="202"/>
      <c r="K620" s="202"/>
      <c r="L620" s="207"/>
      <c r="M620" s="208"/>
      <c r="N620" s="209"/>
      <c r="O620" s="209"/>
      <c r="P620" s="209"/>
      <c r="Q620" s="209"/>
      <c r="R620" s="209"/>
      <c r="S620" s="209"/>
      <c r="T620" s="210"/>
      <c r="AT620" s="211" t="s">
        <v>129</v>
      </c>
      <c r="AU620" s="211" t="s">
        <v>127</v>
      </c>
      <c r="AV620" s="13" t="s">
        <v>80</v>
      </c>
      <c r="AW620" s="13" t="s">
        <v>30</v>
      </c>
      <c r="AX620" s="13" t="s">
        <v>72</v>
      </c>
      <c r="AY620" s="211" t="s">
        <v>119</v>
      </c>
    </row>
    <row r="621" spans="1:65" s="14" customFormat="1" ht="11.25">
      <c r="B621" s="212"/>
      <c r="C621" s="213"/>
      <c r="D621" s="203" t="s">
        <v>129</v>
      </c>
      <c r="E621" s="214" t="s">
        <v>1</v>
      </c>
      <c r="F621" s="215" t="s">
        <v>127</v>
      </c>
      <c r="G621" s="213"/>
      <c r="H621" s="216">
        <v>2</v>
      </c>
      <c r="I621" s="217"/>
      <c r="J621" s="213"/>
      <c r="K621" s="213"/>
      <c r="L621" s="218"/>
      <c r="M621" s="219"/>
      <c r="N621" s="220"/>
      <c r="O621" s="220"/>
      <c r="P621" s="220"/>
      <c r="Q621" s="220"/>
      <c r="R621" s="220"/>
      <c r="S621" s="220"/>
      <c r="T621" s="221"/>
      <c r="AT621" s="222" t="s">
        <v>129</v>
      </c>
      <c r="AU621" s="222" t="s">
        <v>127</v>
      </c>
      <c r="AV621" s="14" t="s">
        <v>127</v>
      </c>
      <c r="AW621" s="14" t="s">
        <v>30</v>
      </c>
      <c r="AX621" s="14" t="s">
        <v>80</v>
      </c>
      <c r="AY621" s="222" t="s">
        <v>119</v>
      </c>
    </row>
    <row r="622" spans="1:65" s="2" customFormat="1" ht="24.2" customHeight="1">
      <c r="A622" s="34"/>
      <c r="B622" s="35"/>
      <c r="C622" s="187" t="s">
        <v>924</v>
      </c>
      <c r="D622" s="187" t="s">
        <v>122</v>
      </c>
      <c r="E622" s="188" t="s">
        <v>925</v>
      </c>
      <c r="F622" s="189" t="s">
        <v>926</v>
      </c>
      <c r="G622" s="190" t="s">
        <v>190</v>
      </c>
      <c r="H622" s="191">
        <v>2</v>
      </c>
      <c r="I622" s="192"/>
      <c r="J622" s="193">
        <f>ROUND(I622*H622,2)</f>
        <v>0</v>
      </c>
      <c r="K622" s="194"/>
      <c r="L622" s="39"/>
      <c r="M622" s="195" t="s">
        <v>1</v>
      </c>
      <c r="N622" s="196" t="s">
        <v>38</v>
      </c>
      <c r="O622" s="71"/>
      <c r="P622" s="197">
        <f>O622*H622</f>
        <v>0</v>
      </c>
      <c r="Q622" s="197">
        <v>2.9639999999999999E-4</v>
      </c>
      <c r="R622" s="197">
        <f>Q622*H622</f>
        <v>5.9279999999999999E-4</v>
      </c>
      <c r="S622" s="197">
        <v>0</v>
      </c>
      <c r="T622" s="198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99" t="s">
        <v>320</v>
      </c>
      <c r="AT622" s="199" t="s">
        <v>122</v>
      </c>
      <c r="AU622" s="199" t="s">
        <v>127</v>
      </c>
      <c r="AY622" s="17" t="s">
        <v>119</v>
      </c>
      <c r="BE622" s="200">
        <f>IF(N622="základní",J622,0)</f>
        <v>0</v>
      </c>
      <c r="BF622" s="200">
        <f>IF(N622="snížená",J622,0)</f>
        <v>0</v>
      </c>
      <c r="BG622" s="200">
        <f>IF(N622="zákl. přenesená",J622,0)</f>
        <v>0</v>
      </c>
      <c r="BH622" s="200">
        <f>IF(N622="sníž. přenesená",J622,0)</f>
        <v>0</v>
      </c>
      <c r="BI622" s="200">
        <f>IF(N622="nulová",J622,0)</f>
        <v>0</v>
      </c>
      <c r="BJ622" s="17" t="s">
        <v>127</v>
      </c>
      <c r="BK622" s="200">
        <f>ROUND(I622*H622,2)</f>
        <v>0</v>
      </c>
      <c r="BL622" s="17" t="s">
        <v>320</v>
      </c>
      <c r="BM622" s="199" t="s">
        <v>927</v>
      </c>
    </row>
    <row r="623" spans="1:65" s="12" customFormat="1" ht="22.9" customHeight="1">
      <c r="B623" s="171"/>
      <c r="C623" s="172"/>
      <c r="D623" s="173" t="s">
        <v>71</v>
      </c>
      <c r="E623" s="185" t="s">
        <v>928</v>
      </c>
      <c r="F623" s="185" t="s">
        <v>929</v>
      </c>
      <c r="G623" s="172"/>
      <c r="H623" s="172"/>
      <c r="I623" s="175"/>
      <c r="J623" s="186">
        <f>BK623</f>
        <v>0</v>
      </c>
      <c r="K623" s="172"/>
      <c r="L623" s="177"/>
      <c r="M623" s="178"/>
      <c r="N623" s="179"/>
      <c r="O623" s="179"/>
      <c r="P623" s="180">
        <f>SUM(P624:P668)</f>
        <v>0</v>
      </c>
      <c r="Q623" s="179"/>
      <c r="R623" s="180">
        <f>SUM(R624:R668)</f>
        <v>1.103E-2</v>
      </c>
      <c r="S623" s="179"/>
      <c r="T623" s="181">
        <f>SUM(T624:T668)</f>
        <v>0.55970999999999993</v>
      </c>
      <c r="AR623" s="182" t="s">
        <v>127</v>
      </c>
      <c r="AT623" s="183" t="s">
        <v>71</v>
      </c>
      <c r="AU623" s="183" t="s">
        <v>80</v>
      </c>
      <c r="AY623" s="182" t="s">
        <v>119</v>
      </c>
      <c r="BK623" s="184">
        <f>SUM(BK624:BK668)</f>
        <v>0</v>
      </c>
    </row>
    <row r="624" spans="1:65" s="2" customFormat="1" ht="21.75" customHeight="1">
      <c r="A624" s="34"/>
      <c r="B624" s="35"/>
      <c r="C624" s="187" t="s">
        <v>930</v>
      </c>
      <c r="D624" s="187" t="s">
        <v>122</v>
      </c>
      <c r="E624" s="188" t="s">
        <v>931</v>
      </c>
      <c r="F624" s="189" t="s">
        <v>932</v>
      </c>
      <c r="G624" s="190" t="s">
        <v>190</v>
      </c>
      <c r="H624" s="191">
        <v>5</v>
      </c>
      <c r="I624" s="192"/>
      <c r="J624" s="193">
        <f>ROUND(I624*H624,2)</f>
        <v>0</v>
      </c>
      <c r="K624" s="194"/>
      <c r="L624" s="39"/>
      <c r="M624" s="195" t="s">
        <v>1</v>
      </c>
      <c r="N624" s="196" t="s">
        <v>38</v>
      </c>
      <c r="O624" s="71"/>
      <c r="P624" s="197">
        <f>O624*H624</f>
        <v>0</v>
      </c>
      <c r="Q624" s="197">
        <v>2.7E-4</v>
      </c>
      <c r="R624" s="197">
        <f>Q624*H624</f>
        <v>1.3500000000000001E-3</v>
      </c>
      <c r="S624" s="197">
        <v>0</v>
      </c>
      <c r="T624" s="198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9" t="s">
        <v>320</v>
      </c>
      <c r="AT624" s="199" t="s">
        <v>122</v>
      </c>
      <c r="AU624" s="199" t="s">
        <v>127</v>
      </c>
      <c r="AY624" s="17" t="s">
        <v>119</v>
      </c>
      <c r="BE624" s="200">
        <f>IF(N624="základní",J624,0)</f>
        <v>0</v>
      </c>
      <c r="BF624" s="200">
        <f>IF(N624="snížená",J624,0)</f>
        <v>0</v>
      </c>
      <c r="BG624" s="200">
        <f>IF(N624="zákl. přenesená",J624,0)</f>
        <v>0</v>
      </c>
      <c r="BH624" s="200">
        <f>IF(N624="sníž. přenesená",J624,0)</f>
        <v>0</v>
      </c>
      <c r="BI624" s="200">
        <f>IF(N624="nulová",J624,0)</f>
        <v>0</v>
      </c>
      <c r="BJ624" s="17" t="s">
        <v>127</v>
      </c>
      <c r="BK624" s="200">
        <f>ROUND(I624*H624,2)</f>
        <v>0</v>
      </c>
      <c r="BL624" s="17" t="s">
        <v>320</v>
      </c>
      <c r="BM624" s="199" t="s">
        <v>933</v>
      </c>
    </row>
    <row r="625" spans="1:65" s="13" customFormat="1" ht="11.25">
      <c r="B625" s="201"/>
      <c r="C625" s="202"/>
      <c r="D625" s="203" t="s">
        <v>129</v>
      </c>
      <c r="E625" s="204" t="s">
        <v>1</v>
      </c>
      <c r="F625" s="205" t="s">
        <v>934</v>
      </c>
      <c r="G625" s="202"/>
      <c r="H625" s="204" t="s">
        <v>1</v>
      </c>
      <c r="I625" s="206"/>
      <c r="J625" s="202"/>
      <c r="K625" s="202"/>
      <c r="L625" s="207"/>
      <c r="M625" s="208"/>
      <c r="N625" s="209"/>
      <c r="O625" s="209"/>
      <c r="P625" s="209"/>
      <c r="Q625" s="209"/>
      <c r="R625" s="209"/>
      <c r="S625" s="209"/>
      <c r="T625" s="210"/>
      <c r="AT625" s="211" t="s">
        <v>129</v>
      </c>
      <c r="AU625" s="211" t="s">
        <v>127</v>
      </c>
      <c r="AV625" s="13" t="s">
        <v>80</v>
      </c>
      <c r="AW625" s="13" t="s">
        <v>30</v>
      </c>
      <c r="AX625" s="13" t="s">
        <v>72</v>
      </c>
      <c r="AY625" s="211" t="s">
        <v>119</v>
      </c>
    </row>
    <row r="626" spans="1:65" s="14" customFormat="1" ht="11.25">
      <c r="B626" s="212"/>
      <c r="C626" s="213"/>
      <c r="D626" s="203" t="s">
        <v>129</v>
      </c>
      <c r="E626" s="214" t="s">
        <v>1</v>
      </c>
      <c r="F626" s="215" t="s">
        <v>935</v>
      </c>
      <c r="G626" s="213"/>
      <c r="H626" s="216">
        <v>5</v>
      </c>
      <c r="I626" s="217"/>
      <c r="J626" s="213"/>
      <c r="K626" s="213"/>
      <c r="L626" s="218"/>
      <c r="M626" s="219"/>
      <c r="N626" s="220"/>
      <c r="O626" s="220"/>
      <c r="P626" s="220"/>
      <c r="Q626" s="220"/>
      <c r="R626" s="220"/>
      <c r="S626" s="220"/>
      <c r="T626" s="221"/>
      <c r="AT626" s="222" t="s">
        <v>129</v>
      </c>
      <c r="AU626" s="222" t="s">
        <v>127</v>
      </c>
      <c r="AV626" s="14" t="s">
        <v>127</v>
      </c>
      <c r="AW626" s="14" t="s">
        <v>30</v>
      </c>
      <c r="AX626" s="14" t="s">
        <v>80</v>
      </c>
      <c r="AY626" s="222" t="s">
        <v>119</v>
      </c>
    </row>
    <row r="627" spans="1:65" s="2" customFormat="1" ht="24.2" customHeight="1">
      <c r="A627" s="34"/>
      <c r="B627" s="35"/>
      <c r="C627" s="187" t="s">
        <v>936</v>
      </c>
      <c r="D627" s="187" t="s">
        <v>122</v>
      </c>
      <c r="E627" s="188" t="s">
        <v>937</v>
      </c>
      <c r="F627" s="189" t="s">
        <v>938</v>
      </c>
      <c r="G627" s="190" t="s">
        <v>190</v>
      </c>
      <c r="H627" s="191">
        <v>5</v>
      </c>
      <c r="I627" s="192"/>
      <c r="J627" s="193">
        <f>ROUND(I627*H627,2)</f>
        <v>0</v>
      </c>
      <c r="K627" s="194"/>
      <c r="L627" s="39"/>
      <c r="M627" s="195" t="s">
        <v>1</v>
      </c>
      <c r="N627" s="196" t="s">
        <v>38</v>
      </c>
      <c r="O627" s="71"/>
      <c r="P627" s="197">
        <f>O627*H627</f>
        <v>0</v>
      </c>
      <c r="Q627" s="197">
        <v>0</v>
      </c>
      <c r="R627" s="197">
        <f>Q627*H627</f>
        <v>0</v>
      </c>
      <c r="S627" s="197">
        <v>0</v>
      </c>
      <c r="T627" s="19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9" t="s">
        <v>320</v>
      </c>
      <c r="AT627" s="199" t="s">
        <v>122</v>
      </c>
      <c r="AU627" s="199" t="s">
        <v>127</v>
      </c>
      <c r="AY627" s="17" t="s">
        <v>119</v>
      </c>
      <c r="BE627" s="200">
        <f>IF(N627="základní",J627,0)</f>
        <v>0</v>
      </c>
      <c r="BF627" s="200">
        <f>IF(N627="snížená",J627,0)</f>
        <v>0</v>
      </c>
      <c r="BG627" s="200">
        <f>IF(N627="zákl. přenesená",J627,0)</f>
        <v>0</v>
      </c>
      <c r="BH627" s="200">
        <f>IF(N627="sníž. přenesená",J627,0)</f>
        <v>0</v>
      </c>
      <c r="BI627" s="200">
        <f>IF(N627="nulová",J627,0)</f>
        <v>0</v>
      </c>
      <c r="BJ627" s="17" t="s">
        <v>127</v>
      </c>
      <c r="BK627" s="200">
        <f>ROUND(I627*H627,2)</f>
        <v>0</v>
      </c>
      <c r="BL627" s="17" t="s">
        <v>320</v>
      </c>
      <c r="BM627" s="199" t="s">
        <v>939</v>
      </c>
    </row>
    <row r="628" spans="1:65" s="13" customFormat="1" ht="11.25">
      <c r="B628" s="201"/>
      <c r="C628" s="202"/>
      <c r="D628" s="203" t="s">
        <v>129</v>
      </c>
      <c r="E628" s="204" t="s">
        <v>1</v>
      </c>
      <c r="F628" s="205" t="s">
        <v>940</v>
      </c>
      <c r="G628" s="202"/>
      <c r="H628" s="204" t="s">
        <v>1</v>
      </c>
      <c r="I628" s="206"/>
      <c r="J628" s="202"/>
      <c r="K628" s="202"/>
      <c r="L628" s="207"/>
      <c r="M628" s="208"/>
      <c r="N628" s="209"/>
      <c r="O628" s="209"/>
      <c r="P628" s="209"/>
      <c r="Q628" s="209"/>
      <c r="R628" s="209"/>
      <c r="S628" s="209"/>
      <c r="T628" s="210"/>
      <c r="AT628" s="211" t="s">
        <v>129</v>
      </c>
      <c r="AU628" s="211" t="s">
        <v>127</v>
      </c>
      <c r="AV628" s="13" t="s">
        <v>80</v>
      </c>
      <c r="AW628" s="13" t="s">
        <v>30</v>
      </c>
      <c r="AX628" s="13" t="s">
        <v>72</v>
      </c>
      <c r="AY628" s="211" t="s">
        <v>119</v>
      </c>
    </row>
    <row r="629" spans="1:65" s="14" customFormat="1" ht="11.25">
      <c r="B629" s="212"/>
      <c r="C629" s="213"/>
      <c r="D629" s="203" t="s">
        <v>129</v>
      </c>
      <c r="E629" s="214" t="s">
        <v>1</v>
      </c>
      <c r="F629" s="215" t="s">
        <v>935</v>
      </c>
      <c r="G629" s="213"/>
      <c r="H629" s="216">
        <v>5</v>
      </c>
      <c r="I629" s="217"/>
      <c r="J629" s="213"/>
      <c r="K629" s="213"/>
      <c r="L629" s="218"/>
      <c r="M629" s="219"/>
      <c r="N629" s="220"/>
      <c r="O629" s="220"/>
      <c r="P629" s="220"/>
      <c r="Q629" s="220"/>
      <c r="R629" s="220"/>
      <c r="S629" s="220"/>
      <c r="T629" s="221"/>
      <c r="AT629" s="222" t="s">
        <v>129</v>
      </c>
      <c r="AU629" s="222" t="s">
        <v>127</v>
      </c>
      <c r="AV629" s="14" t="s">
        <v>127</v>
      </c>
      <c r="AW629" s="14" t="s">
        <v>30</v>
      </c>
      <c r="AX629" s="14" t="s">
        <v>80</v>
      </c>
      <c r="AY629" s="222" t="s">
        <v>119</v>
      </c>
    </row>
    <row r="630" spans="1:65" s="2" customFormat="1" ht="24.2" customHeight="1">
      <c r="A630" s="34"/>
      <c r="B630" s="35"/>
      <c r="C630" s="187" t="s">
        <v>941</v>
      </c>
      <c r="D630" s="187" t="s">
        <v>122</v>
      </c>
      <c r="E630" s="188" t="s">
        <v>942</v>
      </c>
      <c r="F630" s="189" t="s">
        <v>943</v>
      </c>
      <c r="G630" s="190" t="s">
        <v>190</v>
      </c>
      <c r="H630" s="191">
        <v>5</v>
      </c>
      <c r="I630" s="192"/>
      <c r="J630" s="193">
        <f>ROUND(I630*H630,2)</f>
        <v>0</v>
      </c>
      <c r="K630" s="194"/>
      <c r="L630" s="39"/>
      <c r="M630" s="195" t="s">
        <v>1</v>
      </c>
      <c r="N630" s="196" t="s">
        <v>38</v>
      </c>
      <c r="O630" s="71"/>
      <c r="P630" s="197">
        <f>O630*H630</f>
        <v>0</v>
      </c>
      <c r="Q630" s="197">
        <v>0</v>
      </c>
      <c r="R630" s="197">
        <f>Q630*H630</f>
        <v>0</v>
      </c>
      <c r="S630" s="197">
        <v>0</v>
      </c>
      <c r="T630" s="198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9" t="s">
        <v>320</v>
      </c>
      <c r="AT630" s="199" t="s">
        <v>122</v>
      </c>
      <c r="AU630" s="199" t="s">
        <v>127</v>
      </c>
      <c r="AY630" s="17" t="s">
        <v>119</v>
      </c>
      <c r="BE630" s="200">
        <f>IF(N630="základní",J630,0)</f>
        <v>0</v>
      </c>
      <c r="BF630" s="200">
        <f>IF(N630="snížená",J630,0)</f>
        <v>0</v>
      </c>
      <c r="BG630" s="200">
        <f>IF(N630="zákl. přenesená",J630,0)</f>
        <v>0</v>
      </c>
      <c r="BH630" s="200">
        <f>IF(N630="sníž. přenesená",J630,0)</f>
        <v>0</v>
      </c>
      <c r="BI630" s="200">
        <f>IF(N630="nulová",J630,0)</f>
        <v>0</v>
      </c>
      <c r="BJ630" s="17" t="s">
        <v>127</v>
      </c>
      <c r="BK630" s="200">
        <f>ROUND(I630*H630,2)</f>
        <v>0</v>
      </c>
      <c r="BL630" s="17" t="s">
        <v>320</v>
      </c>
      <c r="BM630" s="199" t="s">
        <v>944</v>
      </c>
    </row>
    <row r="631" spans="1:65" s="13" customFormat="1" ht="11.25">
      <c r="B631" s="201"/>
      <c r="C631" s="202"/>
      <c r="D631" s="203" t="s">
        <v>129</v>
      </c>
      <c r="E631" s="204" t="s">
        <v>1</v>
      </c>
      <c r="F631" s="205" t="s">
        <v>940</v>
      </c>
      <c r="G631" s="202"/>
      <c r="H631" s="204" t="s">
        <v>1</v>
      </c>
      <c r="I631" s="206"/>
      <c r="J631" s="202"/>
      <c r="K631" s="202"/>
      <c r="L631" s="207"/>
      <c r="M631" s="208"/>
      <c r="N631" s="209"/>
      <c r="O631" s="209"/>
      <c r="P631" s="209"/>
      <c r="Q631" s="209"/>
      <c r="R631" s="209"/>
      <c r="S631" s="209"/>
      <c r="T631" s="210"/>
      <c r="AT631" s="211" t="s">
        <v>129</v>
      </c>
      <c r="AU631" s="211" t="s">
        <v>127</v>
      </c>
      <c r="AV631" s="13" t="s">
        <v>80</v>
      </c>
      <c r="AW631" s="13" t="s">
        <v>30</v>
      </c>
      <c r="AX631" s="13" t="s">
        <v>72</v>
      </c>
      <c r="AY631" s="211" t="s">
        <v>119</v>
      </c>
    </row>
    <row r="632" spans="1:65" s="14" customFormat="1" ht="11.25">
      <c r="B632" s="212"/>
      <c r="C632" s="213"/>
      <c r="D632" s="203" t="s">
        <v>129</v>
      </c>
      <c r="E632" s="214" t="s">
        <v>1</v>
      </c>
      <c r="F632" s="215" t="s">
        <v>935</v>
      </c>
      <c r="G632" s="213"/>
      <c r="H632" s="216">
        <v>5</v>
      </c>
      <c r="I632" s="217"/>
      <c r="J632" s="213"/>
      <c r="K632" s="213"/>
      <c r="L632" s="218"/>
      <c r="M632" s="219"/>
      <c r="N632" s="220"/>
      <c r="O632" s="220"/>
      <c r="P632" s="220"/>
      <c r="Q632" s="220"/>
      <c r="R632" s="220"/>
      <c r="S632" s="220"/>
      <c r="T632" s="221"/>
      <c r="AT632" s="222" t="s">
        <v>129</v>
      </c>
      <c r="AU632" s="222" t="s">
        <v>127</v>
      </c>
      <c r="AV632" s="14" t="s">
        <v>127</v>
      </c>
      <c r="AW632" s="14" t="s">
        <v>30</v>
      </c>
      <c r="AX632" s="14" t="s">
        <v>80</v>
      </c>
      <c r="AY632" s="222" t="s">
        <v>119</v>
      </c>
    </row>
    <row r="633" spans="1:65" s="2" customFormat="1" ht="16.5" customHeight="1">
      <c r="A633" s="34"/>
      <c r="B633" s="35"/>
      <c r="C633" s="187" t="s">
        <v>945</v>
      </c>
      <c r="D633" s="187" t="s">
        <v>122</v>
      </c>
      <c r="E633" s="188" t="s">
        <v>946</v>
      </c>
      <c r="F633" s="189" t="s">
        <v>947</v>
      </c>
      <c r="G633" s="190" t="s">
        <v>125</v>
      </c>
      <c r="H633" s="191">
        <v>22.95</v>
      </c>
      <c r="I633" s="192"/>
      <c r="J633" s="193">
        <f>ROUND(I633*H633,2)</f>
        <v>0</v>
      </c>
      <c r="K633" s="194"/>
      <c r="L633" s="39"/>
      <c r="M633" s="195" t="s">
        <v>1</v>
      </c>
      <c r="N633" s="196" t="s">
        <v>38</v>
      </c>
      <c r="O633" s="71"/>
      <c r="P633" s="197">
        <f>O633*H633</f>
        <v>0</v>
      </c>
      <c r="Q633" s="197">
        <v>0</v>
      </c>
      <c r="R633" s="197">
        <f>Q633*H633</f>
        <v>0</v>
      </c>
      <c r="S633" s="197">
        <v>2.3800000000000002E-2</v>
      </c>
      <c r="T633" s="198">
        <f>S633*H633</f>
        <v>0.54620999999999997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9" t="s">
        <v>320</v>
      </c>
      <c r="AT633" s="199" t="s">
        <v>122</v>
      </c>
      <c r="AU633" s="199" t="s">
        <v>127</v>
      </c>
      <c r="AY633" s="17" t="s">
        <v>119</v>
      </c>
      <c r="BE633" s="200">
        <f>IF(N633="základní",J633,0)</f>
        <v>0</v>
      </c>
      <c r="BF633" s="200">
        <f>IF(N633="snížená",J633,0)</f>
        <v>0</v>
      </c>
      <c r="BG633" s="200">
        <f>IF(N633="zákl. přenesená",J633,0)</f>
        <v>0</v>
      </c>
      <c r="BH633" s="200">
        <f>IF(N633="sníž. přenesená",J633,0)</f>
        <v>0</v>
      </c>
      <c r="BI633" s="200">
        <f>IF(N633="nulová",J633,0)</f>
        <v>0</v>
      </c>
      <c r="BJ633" s="17" t="s">
        <v>127</v>
      </c>
      <c r="BK633" s="200">
        <f>ROUND(I633*H633,2)</f>
        <v>0</v>
      </c>
      <c r="BL633" s="17" t="s">
        <v>320</v>
      </c>
      <c r="BM633" s="199" t="s">
        <v>948</v>
      </c>
    </row>
    <row r="634" spans="1:65" s="13" customFormat="1" ht="11.25">
      <c r="B634" s="201"/>
      <c r="C634" s="202"/>
      <c r="D634" s="203" t="s">
        <v>129</v>
      </c>
      <c r="E634" s="204" t="s">
        <v>1</v>
      </c>
      <c r="F634" s="205" t="s">
        <v>236</v>
      </c>
      <c r="G634" s="202"/>
      <c r="H634" s="204" t="s">
        <v>1</v>
      </c>
      <c r="I634" s="206"/>
      <c r="J634" s="202"/>
      <c r="K634" s="202"/>
      <c r="L634" s="207"/>
      <c r="M634" s="208"/>
      <c r="N634" s="209"/>
      <c r="O634" s="209"/>
      <c r="P634" s="209"/>
      <c r="Q634" s="209"/>
      <c r="R634" s="209"/>
      <c r="S634" s="209"/>
      <c r="T634" s="210"/>
      <c r="AT634" s="211" t="s">
        <v>129</v>
      </c>
      <c r="AU634" s="211" t="s">
        <v>127</v>
      </c>
      <c r="AV634" s="13" t="s">
        <v>80</v>
      </c>
      <c r="AW634" s="13" t="s">
        <v>30</v>
      </c>
      <c r="AX634" s="13" t="s">
        <v>72</v>
      </c>
      <c r="AY634" s="211" t="s">
        <v>119</v>
      </c>
    </row>
    <row r="635" spans="1:65" s="14" customFormat="1" ht="11.25">
      <c r="B635" s="212"/>
      <c r="C635" s="213"/>
      <c r="D635" s="203" t="s">
        <v>129</v>
      </c>
      <c r="E635" s="214" t="s">
        <v>1</v>
      </c>
      <c r="F635" s="215" t="s">
        <v>949</v>
      </c>
      <c r="G635" s="213"/>
      <c r="H635" s="216">
        <v>6.3</v>
      </c>
      <c r="I635" s="217"/>
      <c r="J635" s="213"/>
      <c r="K635" s="213"/>
      <c r="L635" s="218"/>
      <c r="M635" s="219"/>
      <c r="N635" s="220"/>
      <c r="O635" s="220"/>
      <c r="P635" s="220"/>
      <c r="Q635" s="220"/>
      <c r="R635" s="220"/>
      <c r="S635" s="220"/>
      <c r="T635" s="221"/>
      <c r="AT635" s="222" t="s">
        <v>129</v>
      </c>
      <c r="AU635" s="222" t="s">
        <v>127</v>
      </c>
      <c r="AV635" s="14" t="s">
        <v>127</v>
      </c>
      <c r="AW635" s="14" t="s">
        <v>30</v>
      </c>
      <c r="AX635" s="14" t="s">
        <v>72</v>
      </c>
      <c r="AY635" s="222" t="s">
        <v>119</v>
      </c>
    </row>
    <row r="636" spans="1:65" s="13" customFormat="1" ht="11.25">
      <c r="B636" s="201"/>
      <c r="C636" s="202"/>
      <c r="D636" s="203" t="s">
        <v>129</v>
      </c>
      <c r="E636" s="204" t="s">
        <v>1</v>
      </c>
      <c r="F636" s="205" t="s">
        <v>223</v>
      </c>
      <c r="G636" s="202"/>
      <c r="H636" s="204" t="s">
        <v>1</v>
      </c>
      <c r="I636" s="206"/>
      <c r="J636" s="202"/>
      <c r="K636" s="202"/>
      <c r="L636" s="207"/>
      <c r="M636" s="208"/>
      <c r="N636" s="209"/>
      <c r="O636" s="209"/>
      <c r="P636" s="209"/>
      <c r="Q636" s="209"/>
      <c r="R636" s="209"/>
      <c r="S636" s="209"/>
      <c r="T636" s="210"/>
      <c r="AT636" s="211" t="s">
        <v>129</v>
      </c>
      <c r="AU636" s="211" t="s">
        <v>127</v>
      </c>
      <c r="AV636" s="13" t="s">
        <v>80</v>
      </c>
      <c r="AW636" s="13" t="s">
        <v>30</v>
      </c>
      <c r="AX636" s="13" t="s">
        <v>72</v>
      </c>
      <c r="AY636" s="211" t="s">
        <v>119</v>
      </c>
    </row>
    <row r="637" spans="1:65" s="14" customFormat="1" ht="11.25">
      <c r="B637" s="212"/>
      <c r="C637" s="213"/>
      <c r="D637" s="203" t="s">
        <v>129</v>
      </c>
      <c r="E637" s="214" t="s">
        <v>1</v>
      </c>
      <c r="F637" s="215" t="s">
        <v>950</v>
      </c>
      <c r="G637" s="213"/>
      <c r="H637" s="216">
        <v>5.5</v>
      </c>
      <c r="I637" s="217"/>
      <c r="J637" s="213"/>
      <c r="K637" s="213"/>
      <c r="L637" s="218"/>
      <c r="M637" s="219"/>
      <c r="N637" s="220"/>
      <c r="O637" s="220"/>
      <c r="P637" s="220"/>
      <c r="Q637" s="220"/>
      <c r="R637" s="220"/>
      <c r="S637" s="220"/>
      <c r="T637" s="221"/>
      <c r="AT637" s="222" t="s">
        <v>129</v>
      </c>
      <c r="AU637" s="222" t="s">
        <v>127</v>
      </c>
      <c r="AV637" s="14" t="s">
        <v>127</v>
      </c>
      <c r="AW637" s="14" t="s">
        <v>30</v>
      </c>
      <c r="AX637" s="14" t="s">
        <v>72</v>
      </c>
      <c r="AY637" s="222" t="s">
        <v>119</v>
      </c>
    </row>
    <row r="638" spans="1:65" s="13" customFormat="1" ht="11.25">
      <c r="B638" s="201"/>
      <c r="C638" s="202"/>
      <c r="D638" s="203" t="s">
        <v>129</v>
      </c>
      <c r="E638" s="204" t="s">
        <v>1</v>
      </c>
      <c r="F638" s="205" t="s">
        <v>241</v>
      </c>
      <c r="G638" s="202"/>
      <c r="H638" s="204" t="s">
        <v>1</v>
      </c>
      <c r="I638" s="206"/>
      <c r="J638" s="202"/>
      <c r="K638" s="202"/>
      <c r="L638" s="207"/>
      <c r="M638" s="208"/>
      <c r="N638" s="209"/>
      <c r="O638" s="209"/>
      <c r="P638" s="209"/>
      <c r="Q638" s="209"/>
      <c r="R638" s="209"/>
      <c r="S638" s="209"/>
      <c r="T638" s="210"/>
      <c r="AT638" s="211" t="s">
        <v>129</v>
      </c>
      <c r="AU638" s="211" t="s">
        <v>127</v>
      </c>
      <c r="AV638" s="13" t="s">
        <v>80</v>
      </c>
      <c r="AW638" s="13" t="s">
        <v>30</v>
      </c>
      <c r="AX638" s="13" t="s">
        <v>72</v>
      </c>
      <c r="AY638" s="211" t="s">
        <v>119</v>
      </c>
    </row>
    <row r="639" spans="1:65" s="14" customFormat="1" ht="11.25">
      <c r="B639" s="212"/>
      <c r="C639" s="213"/>
      <c r="D639" s="203" t="s">
        <v>129</v>
      </c>
      <c r="E639" s="214" t="s">
        <v>1</v>
      </c>
      <c r="F639" s="215" t="s">
        <v>951</v>
      </c>
      <c r="G639" s="213"/>
      <c r="H639" s="216">
        <v>5.25</v>
      </c>
      <c r="I639" s="217"/>
      <c r="J639" s="213"/>
      <c r="K639" s="213"/>
      <c r="L639" s="218"/>
      <c r="M639" s="219"/>
      <c r="N639" s="220"/>
      <c r="O639" s="220"/>
      <c r="P639" s="220"/>
      <c r="Q639" s="220"/>
      <c r="R639" s="220"/>
      <c r="S639" s="220"/>
      <c r="T639" s="221"/>
      <c r="AT639" s="222" t="s">
        <v>129</v>
      </c>
      <c r="AU639" s="222" t="s">
        <v>127</v>
      </c>
      <c r="AV639" s="14" t="s">
        <v>127</v>
      </c>
      <c r="AW639" s="14" t="s">
        <v>30</v>
      </c>
      <c r="AX639" s="14" t="s">
        <v>72</v>
      </c>
      <c r="AY639" s="222" t="s">
        <v>119</v>
      </c>
    </row>
    <row r="640" spans="1:65" s="13" customFormat="1" ht="11.25">
      <c r="B640" s="201"/>
      <c r="C640" s="202"/>
      <c r="D640" s="203" t="s">
        <v>129</v>
      </c>
      <c r="E640" s="204" t="s">
        <v>1</v>
      </c>
      <c r="F640" s="205" t="s">
        <v>225</v>
      </c>
      <c r="G640" s="202"/>
      <c r="H640" s="204" t="s">
        <v>1</v>
      </c>
      <c r="I640" s="206"/>
      <c r="J640" s="202"/>
      <c r="K640" s="202"/>
      <c r="L640" s="207"/>
      <c r="M640" s="208"/>
      <c r="N640" s="209"/>
      <c r="O640" s="209"/>
      <c r="P640" s="209"/>
      <c r="Q640" s="209"/>
      <c r="R640" s="209"/>
      <c r="S640" s="209"/>
      <c r="T640" s="210"/>
      <c r="AT640" s="211" t="s">
        <v>129</v>
      </c>
      <c r="AU640" s="211" t="s">
        <v>127</v>
      </c>
      <c r="AV640" s="13" t="s">
        <v>80</v>
      </c>
      <c r="AW640" s="13" t="s">
        <v>30</v>
      </c>
      <c r="AX640" s="13" t="s">
        <v>72</v>
      </c>
      <c r="AY640" s="211" t="s">
        <v>119</v>
      </c>
    </row>
    <row r="641" spans="1:65" s="14" customFormat="1" ht="11.25">
      <c r="B641" s="212"/>
      <c r="C641" s="213"/>
      <c r="D641" s="203" t="s">
        <v>129</v>
      </c>
      <c r="E641" s="214" t="s">
        <v>1</v>
      </c>
      <c r="F641" s="215" t="s">
        <v>952</v>
      </c>
      <c r="G641" s="213"/>
      <c r="H641" s="216">
        <v>4.8999999999999995</v>
      </c>
      <c r="I641" s="217"/>
      <c r="J641" s="213"/>
      <c r="K641" s="213"/>
      <c r="L641" s="218"/>
      <c r="M641" s="219"/>
      <c r="N641" s="220"/>
      <c r="O641" s="220"/>
      <c r="P641" s="220"/>
      <c r="Q641" s="220"/>
      <c r="R641" s="220"/>
      <c r="S641" s="220"/>
      <c r="T641" s="221"/>
      <c r="AT641" s="222" t="s">
        <v>129</v>
      </c>
      <c r="AU641" s="222" t="s">
        <v>127</v>
      </c>
      <c r="AV641" s="14" t="s">
        <v>127</v>
      </c>
      <c r="AW641" s="14" t="s">
        <v>30</v>
      </c>
      <c r="AX641" s="14" t="s">
        <v>72</v>
      </c>
      <c r="AY641" s="222" t="s">
        <v>119</v>
      </c>
    </row>
    <row r="642" spans="1:65" s="13" customFormat="1" ht="11.25">
      <c r="B642" s="201"/>
      <c r="C642" s="202"/>
      <c r="D642" s="203" t="s">
        <v>129</v>
      </c>
      <c r="E642" s="204" t="s">
        <v>1</v>
      </c>
      <c r="F642" s="205" t="s">
        <v>246</v>
      </c>
      <c r="G642" s="202"/>
      <c r="H642" s="204" t="s">
        <v>1</v>
      </c>
      <c r="I642" s="206"/>
      <c r="J642" s="202"/>
      <c r="K642" s="202"/>
      <c r="L642" s="207"/>
      <c r="M642" s="208"/>
      <c r="N642" s="209"/>
      <c r="O642" s="209"/>
      <c r="P642" s="209"/>
      <c r="Q642" s="209"/>
      <c r="R642" s="209"/>
      <c r="S642" s="209"/>
      <c r="T642" s="210"/>
      <c r="AT642" s="211" t="s">
        <v>129</v>
      </c>
      <c r="AU642" s="211" t="s">
        <v>127</v>
      </c>
      <c r="AV642" s="13" t="s">
        <v>80</v>
      </c>
      <c r="AW642" s="13" t="s">
        <v>30</v>
      </c>
      <c r="AX642" s="13" t="s">
        <v>72</v>
      </c>
      <c r="AY642" s="211" t="s">
        <v>119</v>
      </c>
    </row>
    <row r="643" spans="1:65" s="14" customFormat="1" ht="11.25">
      <c r="B643" s="212"/>
      <c r="C643" s="213"/>
      <c r="D643" s="203" t="s">
        <v>129</v>
      </c>
      <c r="E643" s="214" t="s">
        <v>1</v>
      </c>
      <c r="F643" s="215" t="s">
        <v>953</v>
      </c>
      <c r="G643" s="213"/>
      <c r="H643" s="216">
        <v>1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129</v>
      </c>
      <c r="AU643" s="222" t="s">
        <v>127</v>
      </c>
      <c r="AV643" s="14" t="s">
        <v>127</v>
      </c>
      <c r="AW643" s="14" t="s">
        <v>30</v>
      </c>
      <c r="AX643" s="14" t="s">
        <v>72</v>
      </c>
      <c r="AY643" s="222" t="s">
        <v>119</v>
      </c>
    </row>
    <row r="644" spans="1:65" s="15" customFormat="1" ht="11.25">
      <c r="B644" s="223"/>
      <c r="C644" s="224"/>
      <c r="D644" s="203" t="s">
        <v>129</v>
      </c>
      <c r="E644" s="225" t="s">
        <v>1</v>
      </c>
      <c r="F644" s="226" t="s">
        <v>138</v>
      </c>
      <c r="G644" s="224"/>
      <c r="H644" s="227">
        <v>22.95</v>
      </c>
      <c r="I644" s="228"/>
      <c r="J644" s="224"/>
      <c r="K644" s="224"/>
      <c r="L644" s="229"/>
      <c r="M644" s="230"/>
      <c r="N644" s="231"/>
      <c r="O644" s="231"/>
      <c r="P644" s="231"/>
      <c r="Q644" s="231"/>
      <c r="R644" s="231"/>
      <c r="S644" s="231"/>
      <c r="T644" s="232"/>
      <c r="AT644" s="233" t="s">
        <v>129</v>
      </c>
      <c r="AU644" s="233" t="s">
        <v>127</v>
      </c>
      <c r="AV644" s="15" t="s">
        <v>126</v>
      </c>
      <c r="AW644" s="15" t="s">
        <v>30</v>
      </c>
      <c r="AX644" s="15" t="s">
        <v>80</v>
      </c>
      <c r="AY644" s="233" t="s">
        <v>119</v>
      </c>
    </row>
    <row r="645" spans="1:65" s="2" customFormat="1" ht="21.75" customHeight="1">
      <c r="A645" s="34"/>
      <c r="B645" s="35"/>
      <c r="C645" s="187" t="s">
        <v>954</v>
      </c>
      <c r="D645" s="187" t="s">
        <v>122</v>
      </c>
      <c r="E645" s="188" t="s">
        <v>955</v>
      </c>
      <c r="F645" s="189" t="s">
        <v>956</v>
      </c>
      <c r="G645" s="190" t="s">
        <v>190</v>
      </c>
      <c r="H645" s="191">
        <v>1</v>
      </c>
      <c r="I645" s="192"/>
      <c r="J645" s="193">
        <f>ROUND(I645*H645,2)</f>
        <v>0</v>
      </c>
      <c r="K645" s="194"/>
      <c r="L645" s="39"/>
      <c r="M645" s="195" t="s">
        <v>1</v>
      </c>
      <c r="N645" s="196" t="s">
        <v>38</v>
      </c>
      <c r="O645" s="71"/>
      <c r="P645" s="197">
        <f>O645*H645</f>
        <v>0</v>
      </c>
      <c r="Q645" s="197">
        <v>8.0000000000000007E-5</v>
      </c>
      <c r="R645" s="197">
        <f>Q645*H645</f>
        <v>8.0000000000000007E-5</v>
      </c>
      <c r="S645" s="197">
        <v>1.35E-2</v>
      </c>
      <c r="T645" s="198">
        <f>S645*H645</f>
        <v>1.35E-2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99" t="s">
        <v>320</v>
      </c>
      <c r="AT645" s="199" t="s">
        <v>122</v>
      </c>
      <c r="AU645" s="199" t="s">
        <v>127</v>
      </c>
      <c r="AY645" s="17" t="s">
        <v>119</v>
      </c>
      <c r="BE645" s="200">
        <f>IF(N645="základní",J645,0)</f>
        <v>0</v>
      </c>
      <c r="BF645" s="200">
        <f>IF(N645="snížená",J645,0)</f>
        <v>0</v>
      </c>
      <c r="BG645" s="200">
        <f>IF(N645="zákl. přenesená",J645,0)</f>
        <v>0</v>
      </c>
      <c r="BH645" s="200">
        <f>IF(N645="sníž. přenesená",J645,0)</f>
        <v>0</v>
      </c>
      <c r="BI645" s="200">
        <f>IF(N645="nulová",J645,0)</f>
        <v>0</v>
      </c>
      <c r="BJ645" s="17" t="s">
        <v>127</v>
      </c>
      <c r="BK645" s="200">
        <f>ROUND(I645*H645,2)</f>
        <v>0</v>
      </c>
      <c r="BL645" s="17" t="s">
        <v>320</v>
      </c>
      <c r="BM645" s="199" t="s">
        <v>957</v>
      </c>
    </row>
    <row r="646" spans="1:65" s="13" customFormat="1" ht="11.25">
      <c r="B646" s="201"/>
      <c r="C646" s="202"/>
      <c r="D646" s="203" t="s">
        <v>129</v>
      </c>
      <c r="E646" s="204" t="s">
        <v>1</v>
      </c>
      <c r="F646" s="205" t="s">
        <v>248</v>
      </c>
      <c r="G646" s="202"/>
      <c r="H646" s="204" t="s">
        <v>1</v>
      </c>
      <c r="I646" s="206"/>
      <c r="J646" s="202"/>
      <c r="K646" s="202"/>
      <c r="L646" s="207"/>
      <c r="M646" s="208"/>
      <c r="N646" s="209"/>
      <c r="O646" s="209"/>
      <c r="P646" s="209"/>
      <c r="Q646" s="209"/>
      <c r="R646" s="209"/>
      <c r="S646" s="209"/>
      <c r="T646" s="210"/>
      <c r="AT646" s="211" t="s">
        <v>129</v>
      </c>
      <c r="AU646" s="211" t="s">
        <v>127</v>
      </c>
      <c r="AV646" s="13" t="s">
        <v>80</v>
      </c>
      <c r="AW646" s="13" t="s">
        <v>30</v>
      </c>
      <c r="AX646" s="13" t="s">
        <v>72</v>
      </c>
      <c r="AY646" s="211" t="s">
        <v>119</v>
      </c>
    </row>
    <row r="647" spans="1:65" s="14" customFormat="1" ht="11.25">
      <c r="B647" s="212"/>
      <c r="C647" s="213"/>
      <c r="D647" s="203" t="s">
        <v>129</v>
      </c>
      <c r="E647" s="214" t="s">
        <v>1</v>
      </c>
      <c r="F647" s="215" t="s">
        <v>80</v>
      </c>
      <c r="G647" s="213"/>
      <c r="H647" s="216">
        <v>1</v>
      </c>
      <c r="I647" s="217"/>
      <c r="J647" s="213"/>
      <c r="K647" s="213"/>
      <c r="L647" s="218"/>
      <c r="M647" s="219"/>
      <c r="N647" s="220"/>
      <c r="O647" s="220"/>
      <c r="P647" s="220"/>
      <c r="Q647" s="220"/>
      <c r="R647" s="220"/>
      <c r="S647" s="220"/>
      <c r="T647" s="221"/>
      <c r="AT647" s="222" t="s">
        <v>129</v>
      </c>
      <c r="AU647" s="222" t="s">
        <v>127</v>
      </c>
      <c r="AV647" s="14" t="s">
        <v>127</v>
      </c>
      <c r="AW647" s="14" t="s">
        <v>30</v>
      </c>
      <c r="AX647" s="14" t="s">
        <v>80</v>
      </c>
      <c r="AY647" s="222" t="s">
        <v>119</v>
      </c>
    </row>
    <row r="648" spans="1:65" s="2" customFormat="1" ht="24.2" customHeight="1">
      <c r="A648" s="34"/>
      <c r="B648" s="35"/>
      <c r="C648" s="187" t="s">
        <v>958</v>
      </c>
      <c r="D648" s="187" t="s">
        <v>122</v>
      </c>
      <c r="E648" s="188" t="s">
        <v>959</v>
      </c>
      <c r="F648" s="189" t="s">
        <v>960</v>
      </c>
      <c r="G648" s="190" t="s">
        <v>190</v>
      </c>
      <c r="H648" s="191">
        <v>1</v>
      </c>
      <c r="I648" s="192"/>
      <c r="J648" s="193">
        <f>ROUND(I648*H648,2)</f>
        <v>0</v>
      </c>
      <c r="K648" s="194"/>
      <c r="L648" s="39"/>
      <c r="M648" s="195" t="s">
        <v>1</v>
      </c>
      <c r="N648" s="196" t="s">
        <v>38</v>
      </c>
      <c r="O648" s="71"/>
      <c r="P648" s="197">
        <f>O648*H648</f>
        <v>0</v>
      </c>
      <c r="Q648" s="197">
        <v>0</v>
      </c>
      <c r="R648" s="197">
        <f>Q648*H648</f>
        <v>0</v>
      </c>
      <c r="S648" s="197">
        <v>0</v>
      </c>
      <c r="T648" s="198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9" t="s">
        <v>320</v>
      </c>
      <c r="AT648" s="199" t="s">
        <v>122</v>
      </c>
      <c r="AU648" s="199" t="s">
        <v>127</v>
      </c>
      <c r="AY648" s="17" t="s">
        <v>119</v>
      </c>
      <c r="BE648" s="200">
        <f>IF(N648="základní",J648,0)</f>
        <v>0</v>
      </c>
      <c r="BF648" s="200">
        <f>IF(N648="snížená",J648,0)</f>
        <v>0</v>
      </c>
      <c r="BG648" s="200">
        <f>IF(N648="zákl. přenesená",J648,0)</f>
        <v>0</v>
      </c>
      <c r="BH648" s="200">
        <f>IF(N648="sníž. přenesená",J648,0)</f>
        <v>0</v>
      </c>
      <c r="BI648" s="200">
        <f>IF(N648="nulová",J648,0)</f>
        <v>0</v>
      </c>
      <c r="BJ648" s="17" t="s">
        <v>127</v>
      </c>
      <c r="BK648" s="200">
        <f>ROUND(I648*H648,2)</f>
        <v>0</v>
      </c>
      <c r="BL648" s="17" t="s">
        <v>320</v>
      </c>
      <c r="BM648" s="199" t="s">
        <v>961</v>
      </c>
    </row>
    <row r="649" spans="1:65" s="13" customFormat="1" ht="11.25">
      <c r="B649" s="201"/>
      <c r="C649" s="202"/>
      <c r="D649" s="203" t="s">
        <v>129</v>
      </c>
      <c r="E649" s="204" t="s">
        <v>1</v>
      </c>
      <c r="F649" s="205" t="s">
        <v>248</v>
      </c>
      <c r="G649" s="202"/>
      <c r="H649" s="204" t="s">
        <v>1</v>
      </c>
      <c r="I649" s="206"/>
      <c r="J649" s="202"/>
      <c r="K649" s="202"/>
      <c r="L649" s="207"/>
      <c r="M649" s="208"/>
      <c r="N649" s="209"/>
      <c r="O649" s="209"/>
      <c r="P649" s="209"/>
      <c r="Q649" s="209"/>
      <c r="R649" s="209"/>
      <c r="S649" s="209"/>
      <c r="T649" s="210"/>
      <c r="AT649" s="211" t="s">
        <v>129</v>
      </c>
      <c r="AU649" s="211" t="s">
        <v>127</v>
      </c>
      <c r="AV649" s="13" t="s">
        <v>80</v>
      </c>
      <c r="AW649" s="13" t="s">
        <v>30</v>
      </c>
      <c r="AX649" s="13" t="s">
        <v>72</v>
      </c>
      <c r="AY649" s="211" t="s">
        <v>119</v>
      </c>
    </row>
    <row r="650" spans="1:65" s="14" customFormat="1" ht="11.25">
      <c r="B650" s="212"/>
      <c r="C650" s="213"/>
      <c r="D650" s="203" t="s">
        <v>129</v>
      </c>
      <c r="E650" s="214" t="s">
        <v>1</v>
      </c>
      <c r="F650" s="215" t="s">
        <v>80</v>
      </c>
      <c r="G650" s="213"/>
      <c r="H650" s="216">
        <v>1</v>
      </c>
      <c r="I650" s="217"/>
      <c r="J650" s="213"/>
      <c r="K650" s="213"/>
      <c r="L650" s="218"/>
      <c r="M650" s="219"/>
      <c r="N650" s="220"/>
      <c r="O650" s="220"/>
      <c r="P650" s="220"/>
      <c r="Q650" s="220"/>
      <c r="R650" s="220"/>
      <c r="S650" s="220"/>
      <c r="T650" s="221"/>
      <c r="AT650" s="222" t="s">
        <v>129</v>
      </c>
      <c r="AU650" s="222" t="s">
        <v>127</v>
      </c>
      <c r="AV650" s="14" t="s">
        <v>127</v>
      </c>
      <c r="AW650" s="14" t="s">
        <v>30</v>
      </c>
      <c r="AX650" s="14" t="s">
        <v>80</v>
      </c>
      <c r="AY650" s="222" t="s">
        <v>119</v>
      </c>
    </row>
    <row r="651" spans="1:65" s="2" customFormat="1" ht="24.2" customHeight="1">
      <c r="A651" s="34"/>
      <c r="B651" s="35"/>
      <c r="C651" s="239" t="s">
        <v>962</v>
      </c>
      <c r="D651" s="239" t="s">
        <v>202</v>
      </c>
      <c r="E651" s="240" t="s">
        <v>963</v>
      </c>
      <c r="F651" s="241" t="s">
        <v>964</v>
      </c>
      <c r="G651" s="242" t="s">
        <v>190</v>
      </c>
      <c r="H651" s="243">
        <v>1</v>
      </c>
      <c r="I651" s="244"/>
      <c r="J651" s="245">
        <f>ROUND(I651*H651,2)</f>
        <v>0</v>
      </c>
      <c r="K651" s="246"/>
      <c r="L651" s="247"/>
      <c r="M651" s="248" t="s">
        <v>1</v>
      </c>
      <c r="N651" s="249" t="s">
        <v>38</v>
      </c>
      <c r="O651" s="71"/>
      <c r="P651" s="197">
        <f>O651*H651</f>
        <v>0</v>
      </c>
      <c r="Q651" s="197">
        <v>9.5999999999999992E-3</v>
      </c>
      <c r="R651" s="197">
        <f>Q651*H651</f>
        <v>9.5999999999999992E-3</v>
      </c>
      <c r="S651" s="197">
        <v>0</v>
      </c>
      <c r="T651" s="198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99" t="s">
        <v>406</v>
      </c>
      <c r="AT651" s="199" t="s">
        <v>202</v>
      </c>
      <c r="AU651" s="199" t="s">
        <v>127</v>
      </c>
      <c r="AY651" s="17" t="s">
        <v>119</v>
      </c>
      <c r="BE651" s="200">
        <f>IF(N651="základní",J651,0)</f>
        <v>0</v>
      </c>
      <c r="BF651" s="200">
        <f>IF(N651="snížená",J651,0)</f>
        <v>0</v>
      </c>
      <c r="BG651" s="200">
        <f>IF(N651="zákl. přenesená",J651,0)</f>
        <v>0</v>
      </c>
      <c r="BH651" s="200">
        <f>IF(N651="sníž. přenesená",J651,0)</f>
        <v>0</v>
      </c>
      <c r="BI651" s="200">
        <f>IF(N651="nulová",J651,0)</f>
        <v>0</v>
      </c>
      <c r="BJ651" s="17" t="s">
        <v>127</v>
      </c>
      <c r="BK651" s="200">
        <f>ROUND(I651*H651,2)</f>
        <v>0</v>
      </c>
      <c r="BL651" s="17" t="s">
        <v>320</v>
      </c>
      <c r="BM651" s="199" t="s">
        <v>965</v>
      </c>
    </row>
    <row r="652" spans="1:65" s="2" customFormat="1" ht="21.75" customHeight="1">
      <c r="A652" s="34"/>
      <c r="B652" s="35"/>
      <c r="C652" s="187" t="s">
        <v>966</v>
      </c>
      <c r="D652" s="187" t="s">
        <v>122</v>
      </c>
      <c r="E652" s="188" t="s">
        <v>967</v>
      </c>
      <c r="F652" s="189" t="s">
        <v>968</v>
      </c>
      <c r="G652" s="190" t="s">
        <v>125</v>
      </c>
      <c r="H652" s="191">
        <v>21.95</v>
      </c>
      <c r="I652" s="192"/>
      <c r="J652" s="193">
        <f>ROUND(I652*H652,2)</f>
        <v>0</v>
      </c>
      <c r="K652" s="194"/>
      <c r="L652" s="39"/>
      <c r="M652" s="195" t="s">
        <v>1</v>
      </c>
      <c r="N652" s="196" t="s">
        <v>38</v>
      </c>
      <c r="O652" s="71"/>
      <c r="P652" s="197">
        <f>O652*H652</f>
        <v>0</v>
      </c>
      <c r="Q652" s="197">
        <v>0</v>
      </c>
      <c r="R652" s="197">
        <f>Q652*H652</f>
        <v>0</v>
      </c>
      <c r="S652" s="197">
        <v>0</v>
      </c>
      <c r="T652" s="198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99" t="s">
        <v>320</v>
      </c>
      <c r="AT652" s="199" t="s">
        <v>122</v>
      </c>
      <c r="AU652" s="199" t="s">
        <v>127</v>
      </c>
      <c r="AY652" s="17" t="s">
        <v>119</v>
      </c>
      <c r="BE652" s="200">
        <f>IF(N652="základní",J652,0)</f>
        <v>0</v>
      </c>
      <c r="BF652" s="200">
        <f>IF(N652="snížená",J652,0)</f>
        <v>0</v>
      </c>
      <c r="BG652" s="200">
        <f>IF(N652="zákl. přenesená",J652,0)</f>
        <v>0</v>
      </c>
      <c r="BH652" s="200">
        <f>IF(N652="sníž. přenesená",J652,0)</f>
        <v>0</v>
      </c>
      <c r="BI652" s="200">
        <f>IF(N652="nulová",J652,0)</f>
        <v>0</v>
      </c>
      <c r="BJ652" s="17" t="s">
        <v>127</v>
      </c>
      <c r="BK652" s="200">
        <f>ROUND(I652*H652,2)</f>
        <v>0</v>
      </c>
      <c r="BL652" s="17" t="s">
        <v>320</v>
      </c>
      <c r="BM652" s="199" t="s">
        <v>969</v>
      </c>
    </row>
    <row r="653" spans="1:65" s="2" customFormat="1" ht="21.75" customHeight="1">
      <c r="A653" s="34"/>
      <c r="B653" s="35"/>
      <c r="C653" s="187" t="s">
        <v>970</v>
      </c>
      <c r="D653" s="187" t="s">
        <v>122</v>
      </c>
      <c r="E653" s="188" t="s">
        <v>971</v>
      </c>
      <c r="F653" s="189" t="s">
        <v>972</v>
      </c>
      <c r="G653" s="190" t="s">
        <v>125</v>
      </c>
      <c r="H653" s="191">
        <v>21.95</v>
      </c>
      <c r="I653" s="192"/>
      <c r="J653" s="193">
        <f>ROUND(I653*H653,2)</f>
        <v>0</v>
      </c>
      <c r="K653" s="194"/>
      <c r="L653" s="39"/>
      <c r="M653" s="195" t="s">
        <v>1</v>
      </c>
      <c r="N653" s="196" t="s">
        <v>38</v>
      </c>
      <c r="O653" s="71"/>
      <c r="P653" s="197">
        <f>O653*H653</f>
        <v>0</v>
      </c>
      <c r="Q653" s="197">
        <v>0</v>
      </c>
      <c r="R653" s="197">
        <f>Q653*H653</f>
        <v>0</v>
      </c>
      <c r="S653" s="197">
        <v>0</v>
      </c>
      <c r="T653" s="198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99" t="s">
        <v>320</v>
      </c>
      <c r="AT653" s="199" t="s">
        <v>122</v>
      </c>
      <c r="AU653" s="199" t="s">
        <v>127</v>
      </c>
      <c r="AY653" s="17" t="s">
        <v>119</v>
      </c>
      <c r="BE653" s="200">
        <f>IF(N653="základní",J653,0)</f>
        <v>0</v>
      </c>
      <c r="BF653" s="200">
        <f>IF(N653="snížená",J653,0)</f>
        <v>0</v>
      </c>
      <c r="BG653" s="200">
        <f>IF(N653="zákl. přenesená",J653,0)</f>
        <v>0</v>
      </c>
      <c r="BH653" s="200">
        <f>IF(N653="sníž. přenesená",J653,0)</f>
        <v>0</v>
      </c>
      <c r="BI653" s="200">
        <f>IF(N653="nulová",J653,0)</f>
        <v>0</v>
      </c>
      <c r="BJ653" s="17" t="s">
        <v>127</v>
      </c>
      <c r="BK653" s="200">
        <f>ROUND(I653*H653,2)</f>
        <v>0</v>
      </c>
      <c r="BL653" s="17" t="s">
        <v>320</v>
      </c>
      <c r="BM653" s="199" t="s">
        <v>973</v>
      </c>
    </row>
    <row r="654" spans="1:65" s="13" customFormat="1" ht="11.25">
      <c r="B654" s="201"/>
      <c r="C654" s="202"/>
      <c r="D654" s="203" t="s">
        <v>129</v>
      </c>
      <c r="E654" s="204" t="s">
        <v>1</v>
      </c>
      <c r="F654" s="205" t="s">
        <v>236</v>
      </c>
      <c r="G654" s="202"/>
      <c r="H654" s="204" t="s">
        <v>1</v>
      </c>
      <c r="I654" s="206"/>
      <c r="J654" s="202"/>
      <c r="K654" s="202"/>
      <c r="L654" s="207"/>
      <c r="M654" s="208"/>
      <c r="N654" s="209"/>
      <c r="O654" s="209"/>
      <c r="P654" s="209"/>
      <c r="Q654" s="209"/>
      <c r="R654" s="209"/>
      <c r="S654" s="209"/>
      <c r="T654" s="210"/>
      <c r="AT654" s="211" t="s">
        <v>129</v>
      </c>
      <c r="AU654" s="211" t="s">
        <v>127</v>
      </c>
      <c r="AV654" s="13" t="s">
        <v>80</v>
      </c>
      <c r="AW654" s="13" t="s">
        <v>30</v>
      </c>
      <c r="AX654" s="13" t="s">
        <v>72</v>
      </c>
      <c r="AY654" s="211" t="s">
        <v>119</v>
      </c>
    </row>
    <row r="655" spans="1:65" s="14" customFormat="1" ht="11.25">
      <c r="B655" s="212"/>
      <c r="C655" s="213"/>
      <c r="D655" s="203" t="s">
        <v>129</v>
      </c>
      <c r="E655" s="214" t="s">
        <v>1</v>
      </c>
      <c r="F655" s="215" t="s">
        <v>949</v>
      </c>
      <c r="G655" s="213"/>
      <c r="H655" s="216">
        <v>6.3</v>
      </c>
      <c r="I655" s="217"/>
      <c r="J655" s="213"/>
      <c r="K655" s="213"/>
      <c r="L655" s="218"/>
      <c r="M655" s="219"/>
      <c r="N655" s="220"/>
      <c r="O655" s="220"/>
      <c r="P655" s="220"/>
      <c r="Q655" s="220"/>
      <c r="R655" s="220"/>
      <c r="S655" s="220"/>
      <c r="T655" s="221"/>
      <c r="AT655" s="222" t="s">
        <v>129</v>
      </c>
      <c r="AU655" s="222" t="s">
        <v>127</v>
      </c>
      <c r="AV655" s="14" t="s">
        <v>127</v>
      </c>
      <c r="AW655" s="14" t="s">
        <v>30</v>
      </c>
      <c r="AX655" s="14" t="s">
        <v>72</v>
      </c>
      <c r="AY655" s="222" t="s">
        <v>119</v>
      </c>
    </row>
    <row r="656" spans="1:65" s="13" customFormat="1" ht="11.25">
      <c r="B656" s="201"/>
      <c r="C656" s="202"/>
      <c r="D656" s="203" t="s">
        <v>129</v>
      </c>
      <c r="E656" s="204" t="s">
        <v>1</v>
      </c>
      <c r="F656" s="205" t="s">
        <v>223</v>
      </c>
      <c r="G656" s="202"/>
      <c r="H656" s="204" t="s">
        <v>1</v>
      </c>
      <c r="I656" s="206"/>
      <c r="J656" s="202"/>
      <c r="K656" s="202"/>
      <c r="L656" s="207"/>
      <c r="M656" s="208"/>
      <c r="N656" s="209"/>
      <c r="O656" s="209"/>
      <c r="P656" s="209"/>
      <c r="Q656" s="209"/>
      <c r="R656" s="209"/>
      <c r="S656" s="209"/>
      <c r="T656" s="210"/>
      <c r="AT656" s="211" t="s">
        <v>129</v>
      </c>
      <c r="AU656" s="211" t="s">
        <v>127</v>
      </c>
      <c r="AV656" s="13" t="s">
        <v>80</v>
      </c>
      <c r="AW656" s="13" t="s">
        <v>30</v>
      </c>
      <c r="AX656" s="13" t="s">
        <v>72</v>
      </c>
      <c r="AY656" s="211" t="s">
        <v>119</v>
      </c>
    </row>
    <row r="657" spans="1:65" s="14" customFormat="1" ht="11.25">
      <c r="B657" s="212"/>
      <c r="C657" s="213"/>
      <c r="D657" s="203" t="s">
        <v>129</v>
      </c>
      <c r="E657" s="214" t="s">
        <v>1</v>
      </c>
      <c r="F657" s="215" t="s">
        <v>950</v>
      </c>
      <c r="G657" s="213"/>
      <c r="H657" s="216">
        <v>5.5</v>
      </c>
      <c r="I657" s="217"/>
      <c r="J657" s="213"/>
      <c r="K657" s="213"/>
      <c r="L657" s="218"/>
      <c r="M657" s="219"/>
      <c r="N657" s="220"/>
      <c r="O657" s="220"/>
      <c r="P657" s="220"/>
      <c r="Q657" s="220"/>
      <c r="R657" s="220"/>
      <c r="S657" s="220"/>
      <c r="T657" s="221"/>
      <c r="AT657" s="222" t="s">
        <v>129</v>
      </c>
      <c r="AU657" s="222" t="s">
        <v>127</v>
      </c>
      <c r="AV657" s="14" t="s">
        <v>127</v>
      </c>
      <c r="AW657" s="14" t="s">
        <v>30</v>
      </c>
      <c r="AX657" s="14" t="s">
        <v>72</v>
      </c>
      <c r="AY657" s="222" t="s">
        <v>119</v>
      </c>
    </row>
    <row r="658" spans="1:65" s="13" customFormat="1" ht="11.25">
      <c r="B658" s="201"/>
      <c r="C658" s="202"/>
      <c r="D658" s="203" t="s">
        <v>129</v>
      </c>
      <c r="E658" s="204" t="s">
        <v>1</v>
      </c>
      <c r="F658" s="205" t="s">
        <v>241</v>
      </c>
      <c r="G658" s="202"/>
      <c r="H658" s="204" t="s">
        <v>1</v>
      </c>
      <c r="I658" s="206"/>
      <c r="J658" s="202"/>
      <c r="K658" s="202"/>
      <c r="L658" s="207"/>
      <c r="M658" s="208"/>
      <c r="N658" s="209"/>
      <c r="O658" s="209"/>
      <c r="P658" s="209"/>
      <c r="Q658" s="209"/>
      <c r="R658" s="209"/>
      <c r="S658" s="209"/>
      <c r="T658" s="210"/>
      <c r="AT658" s="211" t="s">
        <v>129</v>
      </c>
      <c r="AU658" s="211" t="s">
        <v>127</v>
      </c>
      <c r="AV658" s="13" t="s">
        <v>80</v>
      </c>
      <c r="AW658" s="13" t="s">
        <v>30</v>
      </c>
      <c r="AX658" s="13" t="s">
        <v>72</v>
      </c>
      <c r="AY658" s="211" t="s">
        <v>119</v>
      </c>
    </row>
    <row r="659" spans="1:65" s="14" customFormat="1" ht="11.25">
      <c r="B659" s="212"/>
      <c r="C659" s="213"/>
      <c r="D659" s="203" t="s">
        <v>129</v>
      </c>
      <c r="E659" s="214" t="s">
        <v>1</v>
      </c>
      <c r="F659" s="215" t="s">
        <v>951</v>
      </c>
      <c r="G659" s="213"/>
      <c r="H659" s="216">
        <v>5.25</v>
      </c>
      <c r="I659" s="217"/>
      <c r="J659" s="213"/>
      <c r="K659" s="213"/>
      <c r="L659" s="218"/>
      <c r="M659" s="219"/>
      <c r="N659" s="220"/>
      <c r="O659" s="220"/>
      <c r="P659" s="220"/>
      <c r="Q659" s="220"/>
      <c r="R659" s="220"/>
      <c r="S659" s="220"/>
      <c r="T659" s="221"/>
      <c r="AT659" s="222" t="s">
        <v>129</v>
      </c>
      <c r="AU659" s="222" t="s">
        <v>127</v>
      </c>
      <c r="AV659" s="14" t="s">
        <v>127</v>
      </c>
      <c r="AW659" s="14" t="s">
        <v>30</v>
      </c>
      <c r="AX659" s="14" t="s">
        <v>72</v>
      </c>
      <c r="AY659" s="222" t="s">
        <v>119</v>
      </c>
    </row>
    <row r="660" spans="1:65" s="13" customFormat="1" ht="11.25">
      <c r="B660" s="201"/>
      <c r="C660" s="202"/>
      <c r="D660" s="203" t="s">
        <v>129</v>
      </c>
      <c r="E660" s="204" t="s">
        <v>1</v>
      </c>
      <c r="F660" s="205" t="s">
        <v>225</v>
      </c>
      <c r="G660" s="202"/>
      <c r="H660" s="204" t="s">
        <v>1</v>
      </c>
      <c r="I660" s="206"/>
      <c r="J660" s="202"/>
      <c r="K660" s="202"/>
      <c r="L660" s="207"/>
      <c r="M660" s="208"/>
      <c r="N660" s="209"/>
      <c r="O660" s="209"/>
      <c r="P660" s="209"/>
      <c r="Q660" s="209"/>
      <c r="R660" s="209"/>
      <c r="S660" s="209"/>
      <c r="T660" s="210"/>
      <c r="AT660" s="211" t="s">
        <v>129</v>
      </c>
      <c r="AU660" s="211" t="s">
        <v>127</v>
      </c>
      <c r="AV660" s="13" t="s">
        <v>80</v>
      </c>
      <c r="AW660" s="13" t="s">
        <v>30</v>
      </c>
      <c r="AX660" s="13" t="s">
        <v>72</v>
      </c>
      <c r="AY660" s="211" t="s">
        <v>119</v>
      </c>
    </row>
    <row r="661" spans="1:65" s="14" customFormat="1" ht="11.25">
      <c r="B661" s="212"/>
      <c r="C661" s="213"/>
      <c r="D661" s="203" t="s">
        <v>129</v>
      </c>
      <c r="E661" s="214" t="s">
        <v>1</v>
      </c>
      <c r="F661" s="215" t="s">
        <v>952</v>
      </c>
      <c r="G661" s="213"/>
      <c r="H661" s="216">
        <v>4.8999999999999995</v>
      </c>
      <c r="I661" s="217"/>
      <c r="J661" s="213"/>
      <c r="K661" s="213"/>
      <c r="L661" s="218"/>
      <c r="M661" s="219"/>
      <c r="N661" s="220"/>
      <c r="O661" s="220"/>
      <c r="P661" s="220"/>
      <c r="Q661" s="220"/>
      <c r="R661" s="220"/>
      <c r="S661" s="220"/>
      <c r="T661" s="221"/>
      <c r="AT661" s="222" t="s">
        <v>129</v>
      </c>
      <c r="AU661" s="222" t="s">
        <v>127</v>
      </c>
      <c r="AV661" s="14" t="s">
        <v>127</v>
      </c>
      <c r="AW661" s="14" t="s">
        <v>30</v>
      </c>
      <c r="AX661" s="14" t="s">
        <v>72</v>
      </c>
      <c r="AY661" s="222" t="s">
        <v>119</v>
      </c>
    </row>
    <row r="662" spans="1:65" s="15" customFormat="1" ht="11.25">
      <c r="B662" s="223"/>
      <c r="C662" s="224"/>
      <c r="D662" s="203" t="s">
        <v>129</v>
      </c>
      <c r="E662" s="225" t="s">
        <v>1</v>
      </c>
      <c r="F662" s="226" t="s">
        <v>138</v>
      </c>
      <c r="G662" s="224"/>
      <c r="H662" s="227">
        <v>21.95</v>
      </c>
      <c r="I662" s="228"/>
      <c r="J662" s="224"/>
      <c r="K662" s="224"/>
      <c r="L662" s="229"/>
      <c r="M662" s="230"/>
      <c r="N662" s="231"/>
      <c r="O662" s="231"/>
      <c r="P662" s="231"/>
      <c r="Q662" s="231"/>
      <c r="R662" s="231"/>
      <c r="S662" s="231"/>
      <c r="T662" s="232"/>
      <c r="AT662" s="233" t="s">
        <v>129</v>
      </c>
      <c r="AU662" s="233" t="s">
        <v>127</v>
      </c>
      <c r="AV662" s="15" t="s">
        <v>126</v>
      </c>
      <c r="AW662" s="15" t="s">
        <v>30</v>
      </c>
      <c r="AX662" s="15" t="s">
        <v>80</v>
      </c>
      <c r="AY662" s="233" t="s">
        <v>119</v>
      </c>
    </row>
    <row r="663" spans="1:65" s="2" customFormat="1" ht="16.5" customHeight="1">
      <c r="A663" s="34"/>
      <c r="B663" s="35"/>
      <c r="C663" s="187" t="s">
        <v>974</v>
      </c>
      <c r="D663" s="187" t="s">
        <v>122</v>
      </c>
      <c r="E663" s="188" t="s">
        <v>975</v>
      </c>
      <c r="F663" s="189" t="s">
        <v>976</v>
      </c>
      <c r="G663" s="190" t="s">
        <v>190</v>
      </c>
      <c r="H663" s="191">
        <v>5</v>
      </c>
      <c r="I663" s="192"/>
      <c r="J663" s="193">
        <f t="shared" ref="J663:J668" si="50">ROUND(I663*H663,2)</f>
        <v>0</v>
      </c>
      <c r="K663" s="194"/>
      <c r="L663" s="39"/>
      <c r="M663" s="195" t="s">
        <v>1</v>
      </c>
      <c r="N663" s="196" t="s">
        <v>38</v>
      </c>
      <c r="O663" s="71"/>
      <c r="P663" s="197">
        <f t="shared" ref="P663:P668" si="51">O663*H663</f>
        <v>0</v>
      </c>
      <c r="Q663" s="197">
        <v>0</v>
      </c>
      <c r="R663" s="197">
        <f t="shared" ref="R663:R668" si="52">Q663*H663</f>
        <v>0</v>
      </c>
      <c r="S663" s="197">
        <v>0</v>
      </c>
      <c r="T663" s="198">
        <f t="shared" ref="T663:T668" si="53"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9" t="s">
        <v>320</v>
      </c>
      <c r="AT663" s="199" t="s">
        <v>122</v>
      </c>
      <c r="AU663" s="199" t="s">
        <v>127</v>
      </c>
      <c r="AY663" s="17" t="s">
        <v>119</v>
      </c>
      <c r="BE663" s="200">
        <f t="shared" ref="BE663:BE668" si="54">IF(N663="základní",J663,0)</f>
        <v>0</v>
      </c>
      <c r="BF663" s="200">
        <f t="shared" ref="BF663:BF668" si="55">IF(N663="snížená",J663,0)</f>
        <v>0</v>
      </c>
      <c r="BG663" s="200">
        <f t="shared" ref="BG663:BG668" si="56">IF(N663="zákl. přenesená",J663,0)</f>
        <v>0</v>
      </c>
      <c r="BH663" s="200">
        <f t="shared" ref="BH663:BH668" si="57">IF(N663="sníž. přenesená",J663,0)</f>
        <v>0</v>
      </c>
      <c r="BI663" s="200">
        <f t="shared" ref="BI663:BI668" si="58">IF(N663="nulová",J663,0)</f>
        <v>0</v>
      </c>
      <c r="BJ663" s="17" t="s">
        <v>127</v>
      </c>
      <c r="BK663" s="200">
        <f t="shared" ref="BK663:BK668" si="59">ROUND(I663*H663,2)</f>
        <v>0</v>
      </c>
      <c r="BL663" s="17" t="s">
        <v>320</v>
      </c>
      <c r="BM663" s="199" t="s">
        <v>977</v>
      </c>
    </row>
    <row r="664" spans="1:65" s="2" customFormat="1" ht="16.5" customHeight="1">
      <c r="A664" s="34"/>
      <c r="B664" s="35"/>
      <c r="C664" s="187" t="s">
        <v>978</v>
      </c>
      <c r="D664" s="187" t="s">
        <v>122</v>
      </c>
      <c r="E664" s="188" t="s">
        <v>979</v>
      </c>
      <c r="F664" s="189" t="s">
        <v>980</v>
      </c>
      <c r="G664" s="190" t="s">
        <v>125</v>
      </c>
      <c r="H664" s="191">
        <v>21.95</v>
      </c>
      <c r="I664" s="192"/>
      <c r="J664" s="193">
        <f t="shared" si="50"/>
        <v>0</v>
      </c>
      <c r="K664" s="194"/>
      <c r="L664" s="39"/>
      <c r="M664" s="195" t="s">
        <v>1</v>
      </c>
      <c r="N664" s="196" t="s">
        <v>38</v>
      </c>
      <c r="O664" s="71"/>
      <c r="P664" s="197">
        <f t="shared" si="51"/>
        <v>0</v>
      </c>
      <c r="Q664" s="197">
        <v>0</v>
      </c>
      <c r="R664" s="197">
        <f t="shared" si="52"/>
        <v>0</v>
      </c>
      <c r="S664" s="197">
        <v>0</v>
      </c>
      <c r="T664" s="198">
        <f t="shared" si="53"/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9" t="s">
        <v>320</v>
      </c>
      <c r="AT664" s="199" t="s">
        <v>122</v>
      </c>
      <c r="AU664" s="199" t="s">
        <v>127</v>
      </c>
      <c r="AY664" s="17" t="s">
        <v>119</v>
      </c>
      <c r="BE664" s="200">
        <f t="shared" si="54"/>
        <v>0</v>
      </c>
      <c r="BF664" s="200">
        <f t="shared" si="55"/>
        <v>0</v>
      </c>
      <c r="BG664" s="200">
        <f t="shared" si="56"/>
        <v>0</v>
      </c>
      <c r="BH664" s="200">
        <f t="shared" si="57"/>
        <v>0</v>
      </c>
      <c r="BI664" s="200">
        <f t="shared" si="58"/>
        <v>0</v>
      </c>
      <c r="BJ664" s="17" t="s">
        <v>127</v>
      </c>
      <c r="BK664" s="200">
        <f t="shared" si="59"/>
        <v>0</v>
      </c>
      <c r="BL664" s="17" t="s">
        <v>320</v>
      </c>
      <c r="BM664" s="199" t="s">
        <v>981</v>
      </c>
    </row>
    <row r="665" spans="1:65" s="2" customFormat="1" ht="21.75" customHeight="1">
      <c r="A665" s="34"/>
      <c r="B665" s="35"/>
      <c r="C665" s="187" t="s">
        <v>982</v>
      </c>
      <c r="D665" s="187" t="s">
        <v>122</v>
      </c>
      <c r="E665" s="188" t="s">
        <v>983</v>
      </c>
      <c r="F665" s="189" t="s">
        <v>984</v>
      </c>
      <c r="G665" s="190" t="s">
        <v>125</v>
      </c>
      <c r="H665" s="191">
        <v>21.95</v>
      </c>
      <c r="I665" s="192"/>
      <c r="J665" s="193">
        <f t="shared" si="50"/>
        <v>0</v>
      </c>
      <c r="K665" s="194"/>
      <c r="L665" s="39"/>
      <c r="M665" s="195" t="s">
        <v>1</v>
      </c>
      <c r="N665" s="196" t="s">
        <v>38</v>
      </c>
      <c r="O665" s="71"/>
      <c r="P665" s="197">
        <f t="shared" si="51"/>
        <v>0</v>
      </c>
      <c r="Q665" s="197">
        <v>0</v>
      </c>
      <c r="R665" s="197">
        <f t="shared" si="52"/>
        <v>0</v>
      </c>
      <c r="S665" s="197">
        <v>0</v>
      </c>
      <c r="T665" s="198">
        <f t="shared" si="53"/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9" t="s">
        <v>320</v>
      </c>
      <c r="AT665" s="199" t="s">
        <v>122</v>
      </c>
      <c r="AU665" s="199" t="s">
        <v>127</v>
      </c>
      <c r="AY665" s="17" t="s">
        <v>119</v>
      </c>
      <c r="BE665" s="200">
        <f t="shared" si="54"/>
        <v>0</v>
      </c>
      <c r="BF665" s="200">
        <f t="shared" si="55"/>
        <v>0</v>
      </c>
      <c r="BG665" s="200">
        <f t="shared" si="56"/>
        <v>0</v>
      </c>
      <c r="BH665" s="200">
        <f t="shared" si="57"/>
        <v>0</v>
      </c>
      <c r="BI665" s="200">
        <f t="shared" si="58"/>
        <v>0</v>
      </c>
      <c r="BJ665" s="17" t="s">
        <v>127</v>
      </c>
      <c r="BK665" s="200">
        <f t="shared" si="59"/>
        <v>0</v>
      </c>
      <c r="BL665" s="17" t="s">
        <v>320</v>
      </c>
      <c r="BM665" s="199" t="s">
        <v>985</v>
      </c>
    </row>
    <row r="666" spans="1:65" s="2" customFormat="1" ht="16.5" customHeight="1">
      <c r="A666" s="34"/>
      <c r="B666" s="35"/>
      <c r="C666" s="187" t="s">
        <v>986</v>
      </c>
      <c r="D666" s="187" t="s">
        <v>122</v>
      </c>
      <c r="E666" s="188" t="s">
        <v>987</v>
      </c>
      <c r="F666" s="189" t="s">
        <v>988</v>
      </c>
      <c r="G666" s="190" t="s">
        <v>125</v>
      </c>
      <c r="H666" s="191">
        <v>22.95</v>
      </c>
      <c r="I666" s="192"/>
      <c r="J666" s="193">
        <f t="shared" si="50"/>
        <v>0</v>
      </c>
      <c r="K666" s="194"/>
      <c r="L666" s="39"/>
      <c r="M666" s="195" t="s">
        <v>1</v>
      </c>
      <c r="N666" s="196" t="s">
        <v>38</v>
      </c>
      <c r="O666" s="71"/>
      <c r="P666" s="197">
        <f t="shared" si="51"/>
        <v>0</v>
      </c>
      <c r="Q666" s="197">
        <v>0</v>
      </c>
      <c r="R666" s="197">
        <f t="shared" si="52"/>
        <v>0</v>
      </c>
      <c r="S666" s="197">
        <v>0</v>
      </c>
      <c r="T666" s="198">
        <f t="shared" si="53"/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9" t="s">
        <v>320</v>
      </c>
      <c r="AT666" s="199" t="s">
        <v>122</v>
      </c>
      <c r="AU666" s="199" t="s">
        <v>127</v>
      </c>
      <c r="AY666" s="17" t="s">
        <v>119</v>
      </c>
      <c r="BE666" s="200">
        <f t="shared" si="54"/>
        <v>0</v>
      </c>
      <c r="BF666" s="200">
        <f t="shared" si="55"/>
        <v>0</v>
      </c>
      <c r="BG666" s="200">
        <f t="shared" si="56"/>
        <v>0</v>
      </c>
      <c r="BH666" s="200">
        <f t="shared" si="57"/>
        <v>0</v>
      </c>
      <c r="BI666" s="200">
        <f t="shared" si="58"/>
        <v>0</v>
      </c>
      <c r="BJ666" s="17" t="s">
        <v>127</v>
      </c>
      <c r="BK666" s="200">
        <f t="shared" si="59"/>
        <v>0</v>
      </c>
      <c r="BL666" s="17" t="s">
        <v>320</v>
      </c>
      <c r="BM666" s="199" t="s">
        <v>989</v>
      </c>
    </row>
    <row r="667" spans="1:65" s="2" customFormat="1" ht="33" customHeight="1">
      <c r="A667" s="34"/>
      <c r="B667" s="35"/>
      <c r="C667" s="187" t="s">
        <v>990</v>
      </c>
      <c r="D667" s="187" t="s">
        <v>122</v>
      </c>
      <c r="E667" s="188" t="s">
        <v>991</v>
      </c>
      <c r="F667" s="189" t="s">
        <v>992</v>
      </c>
      <c r="G667" s="190" t="s">
        <v>195</v>
      </c>
      <c r="H667" s="191">
        <v>0.15</v>
      </c>
      <c r="I667" s="192"/>
      <c r="J667" s="193">
        <f t="shared" si="50"/>
        <v>0</v>
      </c>
      <c r="K667" s="194"/>
      <c r="L667" s="39"/>
      <c r="M667" s="195" t="s">
        <v>1</v>
      </c>
      <c r="N667" s="196" t="s">
        <v>38</v>
      </c>
      <c r="O667" s="71"/>
      <c r="P667" s="197">
        <f t="shared" si="51"/>
        <v>0</v>
      </c>
      <c r="Q667" s="197">
        <v>0</v>
      </c>
      <c r="R667" s="197">
        <f t="shared" si="52"/>
        <v>0</v>
      </c>
      <c r="S667" s="197">
        <v>0</v>
      </c>
      <c r="T667" s="198">
        <f t="shared" si="53"/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99" t="s">
        <v>320</v>
      </c>
      <c r="AT667" s="199" t="s">
        <v>122</v>
      </c>
      <c r="AU667" s="199" t="s">
        <v>127</v>
      </c>
      <c r="AY667" s="17" t="s">
        <v>119</v>
      </c>
      <c r="BE667" s="200">
        <f t="shared" si="54"/>
        <v>0</v>
      </c>
      <c r="BF667" s="200">
        <f t="shared" si="55"/>
        <v>0</v>
      </c>
      <c r="BG667" s="200">
        <f t="shared" si="56"/>
        <v>0</v>
      </c>
      <c r="BH667" s="200">
        <f t="shared" si="57"/>
        <v>0</v>
      </c>
      <c r="BI667" s="200">
        <f t="shared" si="58"/>
        <v>0</v>
      </c>
      <c r="BJ667" s="17" t="s">
        <v>127</v>
      </c>
      <c r="BK667" s="200">
        <f t="shared" si="59"/>
        <v>0</v>
      </c>
      <c r="BL667" s="17" t="s">
        <v>320</v>
      </c>
      <c r="BM667" s="199" t="s">
        <v>993</v>
      </c>
    </row>
    <row r="668" spans="1:65" s="2" customFormat="1" ht="24.2" customHeight="1">
      <c r="A668" s="34"/>
      <c r="B668" s="35"/>
      <c r="C668" s="187" t="s">
        <v>994</v>
      </c>
      <c r="D668" s="187" t="s">
        <v>122</v>
      </c>
      <c r="E668" s="188" t="s">
        <v>995</v>
      </c>
      <c r="F668" s="189" t="s">
        <v>996</v>
      </c>
      <c r="G668" s="190" t="s">
        <v>195</v>
      </c>
      <c r="H668" s="191">
        <v>0.15</v>
      </c>
      <c r="I668" s="192"/>
      <c r="J668" s="193">
        <f t="shared" si="50"/>
        <v>0</v>
      </c>
      <c r="K668" s="194"/>
      <c r="L668" s="39"/>
      <c r="M668" s="195" t="s">
        <v>1</v>
      </c>
      <c r="N668" s="196" t="s">
        <v>38</v>
      </c>
      <c r="O668" s="71"/>
      <c r="P668" s="197">
        <f t="shared" si="51"/>
        <v>0</v>
      </c>
      <c r="Q668" s="197">
        <v>0</v>
      </c>
      <c r="R668" s="197">
        <f t="shared" si="52"/>
        <v>0</v>
      </c>
      <c r="S668" s="197">
        <v>0</v>
      </c>
      <c r="T668" s="198">
        <f t="shared" si="53"/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99" t="s">
        <v>320</v>
      </c>
      <c r="AT668" s="199" t="s">
        <v>122</v>
      </c>
      <c r="AU668" s="199" t="s">
        <v>127</v>
      </c>
      <c r="AY668" s="17" t="s">
        <v>119</v>
      </c>
      <c r="BE668" s="200">
        <f t="shared" si="54"/>
        <v>0</v>
      </c>
      <c r="BF668" s="200">
        <f t="shared" si="55"/>
        <v>0</v>
      </c>
      <c r="BG668" s="200">
        <f t="shared" si="56"/>
        <v>0</v>
      </c>
      <c r="BH668" s="200">
        <f t="shared" si="57"/>
        <v>0</v>
      </c>
      <c r="BI668" s="200">
        <f t="shared" si="58"/>
        <v>0</v>
      </c>
      <c r="BJ668" s="17" t="s">
        <v>127</v>
      </c>
      <c r="BK668" s="200">
        <f t="shared" si="59"/>
        <v>0</v>
      </c>
      <c r="BL668" s="17" t="s">
        <v>320</v>
      </c>
      <c r="BM668" s="199" t="s">
        <v>997</v>
      </c>
    </row>
    <row r="669" spans="1:65" s="12" customFormat="1" ht="22.9" customHeight="1">
      <c r="B669" s="171"/>
      <c r="C669" s="172"/>
      <c r="D669" s="173" t="s">
        <v>71</v>
      </c>
      <c r="E669" s="185" t="s">
        <v>998</v>
      </c>
      <c r="F669" s="185" t="s">
        <v>999</v>
      </c>
      <c r="G669" s="172"/>
      <c r="H669" s="172"/>
      <c r="I669" s="175"/>
      <c r="J669" s="186">
        <f>BK669</f>
        <v>0</v>
      </c>
      <c r="K669" s="172"/>
      <c r="L669" s="177"/>
      <c r="M669" s="178"/>
      <c r="N669" s="179"/>
      <c r="O669" s="179"/>
      <c r="P669" s="180">
        <f>SUM(P670:P858)</f>
        <v>0</v>
      </c>
      <c r="Q669" s="179"/>
      <c r="R669" s="180">
        <f>SUM(R670:R858)</f>
        <v>3.9565500000000003E-2</v>
      </c>
      <c r="S669" s="179"/>
      <c r="T669" s="181">
        <f>SUM(T670:T858)</f>
        <v>3.2570000000000002E-2</v>
      </c>
      <c r="AR669" s="182" t="s">
        <v>127</v>
      </c>
      <c r="AT669" s="183" t="s">
        <v>71</v>
      </c>
      <c r="AU669" s="183" t="s">
        <v>80</v>
      </c>
      <c r="AY669" s="182" t="s">
        <v>119</v>
      </c>
      <c r="BK669" s="184">
        <f>SUM(BK670:BK858)</f>
        <v>0</v>
      </c>
    </row>
    <row r="670" spans="1:65" s="2" customFormat="1" ht="16.5" customHeight="1">
      <c r="A670" s="34"/>
      <c r="B670" s="35"/>
      <c r="C670" s="187" t="s">
        <v>1000</v>
      </c>
      <c r="D670" s="187" t="s">
        <v>122</v>
      </c>
      <c r="E670" s="188" t="s">
        <v>1001</v>
      </c>
      <c r="F670" s="189" t="s">
        <v>1002</v>
      </c>
      <c r="G670" s="190" t="s">
        <v>190</v>
      </c>
      <c r="H670" s="191">
        <v>1</v>
      </c>
      <c r="I670" s="192"/>
      <c r="J670" s="193">
        <f>ROUND(I670*H670,2)</f>
        <v>0</v>
      </c>
      <c r="K670" s="194"/>
      <c r="L670" s="39"/>
      <c r="M670" s="195" t="s">
        <v>1</v>
      </c>
      <c r="N670" s="196" t="s">
        <v>38</v>
      </c>
      <c r="O670" s="71"/>
      <c r="P670" s="197">
        <f>O670*H670</f>
        <v>0</v>
      </c>
      <c r="Q670" s="197">
        <v>0</v>
      </c>
      <c r="R670" s="197">
        <f>Q670*H670</f>
        <v>0</v>
      </c>
      <c r="S670" s="197">
        <v>0</v>
      </c>
      <c r="T670" s="198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99" t="s">
        <v>320</v>
      </c>
      <c r="AT670" s="199" t="s">
        <v>122</v>
      </c>
      <c r="AU670" s="199" t="s">
        <v>127</v>
      </c>
      <c r="AY670" s="17" t="s">
        <v>119</v>
      </c>
      <c r="BE670" s="200">
        <f>IF(N670="základní",J670,0)</f>
        <v>0</v>
      </c>
      <c r="BF670" s="200">
        <f>IF(N670="snížená",J670,0)</f>
        <v>0</v>
      </c>
      <c r="BG670" s="200">
        <f>IF(N670="zákl. přenesená",J670,0)</f>
        <v>0</v>
      </c>
      <c r="BH670" s="200">
        <f>IF(N670="sníž. přenesená",J670,0)</f>
        <v>0</v>
      </c>
      <c r="BI670" s="200">
        <f>IF(N670="nulová",J670,0)</f>
        <v>0</v>
      </c>
      <c r="BJ670" s="17" t="s">
        <v>127</v>
      </c>
      <c r="BK670" s="200">
        <f>ROUND(I670*H670,2)</f>
        <v>0</v>
      </c>
      <c r="BL670" s="17" t="s">
        <v>320</v>
      </c>
      <c r="BM670" s="199" t="s">
        <v>1003</v>
      </c>
    </row>
    <row r="671" spans="1:65" s="2" customFormat="1" ht="24.2" customHeight="1">
      <c r="A671" s="34"/>
      <c r="B671" s="35"/>
      <c r="C671" s="187" t="s">
        <v>1004</v>
      </c>
      <c r="D671" s="187" t="s">
        <v>122</v>
      </c>
      <c r="E671" s="188" t="s">
        <v>1005</v>
      </c>
      <c r="F671" s="189" t="s">
        <v>1006</v>
      </c>
      <c r="G671" s="190" t="s">
        <v>390</v>
      </c>
      <c r="H671" s="191">
        <v>5</v>
      </c>
      <c r="I671" s="192"/>
      <c r="J671" s="193">
        <f>ROUND(I671*H671,2)</f>
        <v>0</v>
      </c>
      <c r="K671" s="194"/>
      <c r="L671" s="39"/>
      <c r="M671" s="195" t="s">
        <v>1</v>
      </c>
      <c r="N671" s="196" t="s">
        <v>38</v>
      </c>
      <c r="O671" s="71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9" t="s">
        <v>320</v>
      </c>
      <c r="AT671" s="199" t="s">
        <v>122</v>
      </c>
      <c r="AU671" s="199" t="s">
        <v>127</v>
      </c>
      <c r="AY671" s="17" t="s">
        <v>119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7" t="s">
        <v>127</v>
      </c>
      <c r="BK671" s="200">
        <f>ROUND(I671*H671,2)</f>
        <v>0</v>
      </c>
      <c r="BL671" s="17" t="s">
        <v>320</v>
      </c>
      <c r="BM671" s="199" t="s">
        <v>1007</v>
      </c>
    </row>
    <row r="672" spans="1:65" s="13" customFormat="1" ht="11.25">
      <c r="B672" s="201"/>
      <c r="C672" s="202"/>
      <c r="D672" s="203" t="s">
        <v>129</v>
      </c>
      <c r="E672" s="204" t="s">
        <v>1</v>
      </c>
      <c r="F672" s="205" t="s">
        <v>1008</v>
      </c>
      <c r="G672" s="202"/>
      <c r="H672" s="204" t="s">
        <v>1</v>
      </c>
      <c r="I672" s="206"/>
      <c r="J672" s="202"/>
      <c r="K672" s="202"/>
      <c r="L672" s="207"/>
      <c r="M672" s="208"/>
      <c r="N672" s="209"/>
      <c r="O672" s="209"/>
      <c r="P672" s="209"/>
      <c r="Q672" s="209"/>
      <c r="R672" s="209"/>
      <c r="S672" s="209"/>
      <c r="T672" s="210"/>
      <c r="AT672" s="211" t="s">
        <v>129</v>
      </c>
      <c r="AU672" s="211" t="s">
        <v>127</v>
      </c>
      <c r="AV672" s="13" t="s">
        <v>80</v>
      </c>
      <c r="AW672" s="13" t="s">
        <v>30</v>
      </c>
      <c r="AX672" s="13" t="s">
        <v>72</v>
      </c>
      <c r="AY672" s="211" t="s">
        <v>119</v>
      </c>
    </row>
    <row r="673" spans="1:65" s="14" customFormat="1" ht="11.25">
      <c r="B673" s="212"/>
      <c r="C673" s="213"/>
      <c r="D673" s="203" t="s">
        <v>129</v>
      </c>
      <c r="E673" s="214" t="s">
        <v>1</v>
      </c>
      <c r="F673" s="215" t="s">
        <v>145</v>
      </c>
      <c r="G673" s="213"/>
      <c r="H673" s="216">
        <v>5</v>
      </c>
      <c r="I673" s="217"/>
      <c r="J673" s="213"/>
      <c r="K673" s="213"/>
      <c r="L673" s="218"/>
      <c r="M673" s="219"/>
      <c r="N673" s="220"/>
      <c r="O673" s="220"/>
      <c r="P673" s="220"/>
      <c r="Q673" s="220"/>
      <c r="R673" s="220"/>
      <c r="S673" s="220"/>
      <c r="T673" s="221"/>
      <c r="AT673" s="222" t="s">
        <v>129</v>
      </c>
      <c r="AU673" s="222" t="s">
        <v>127</v>
      </c>
      <c r="AV673" s="14" t="s">
        <v>127</v>
      </c>
      <c r="AW673" s="14" t="s">
        <v>30</v>
      </c>
      <c r="AX673" s="14" t="s">
        <v>80</v>
      </c>
      <c r="AY673" s="222" t="s">
        <v>119</v>
      </c>
    </row>
    <row r="674" spans="1:65" s="2" customFormat="1" ht="16.5" customHeight="1">
      <c r="A674" s="34"/>
      <c r="B674" s="35"/>
      <c r="C674" s="239" t="s">
        <v>1009</v>
      </c>
      <c r="D674" s="239" t="s">
        <v>202</v>
      </c>
      <c r="E674" s="240" t="s">
        <v>1010</v>
      </c>
      <c r="F674" s="241" t="s">
        <v>1011</v>
      </c>
      <c r="G674" s="242" t="s">
        <v>390</v>
      </c>
      <c r="H674" s="243">
        <v>5.25</v>
      </c>
      <c r="I674" s="244"/>
      <c r="J674" s="245">
        <f>ROUND(I674*H674,2)</f>
        <v>0</v>
      </c>
      <c r="K674" s="246"/>
      <c r="L674" s="247"/>
      <c r="M674" s="248" t="s">
        <v>1</v>
      </c>
      <c r="N674" s="249" t="s">
        <v>38</v>
      </c>
      <c r="O674" s="71"/>
      <c r="P674" s="197">
        <f>O674*H674</f>
        <v>0</v>
      </c>
      <c r="Q674" s="197">
        <v>1.0000000000000001E-5</v>
      </c>
      <c r="R674" s="197">
        <f>Q674*H674</f>
        <v>5.2500000000000002E-5</v>
      </c>
      <c r="S674" s="197">
        <v>0</v>
      </c>
      <c r="T674" s="198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9" t="s">
        <v>406</v>
      </c>
      <c r="AT674" s="199" t="s">
        <v>202</v>
      </c>
      <c r="AU674" s="199" t="s">
        <v>127</v>
      </c>
      <c r="AY674" s="17" t="s">
        <v>119</v>
      </c>
      <c r="BE674" s="200">
        <f>IF(N674="základní",J674,0)</f>
        <v>0</v>
      </c>
      <c r="BF674" s="200">
        <f>IF(N674="snížená",J674,0)</f>
        <v>0</v>
      </c>
      <c r="BG674" s="200">
        <f>IF(N674="zákl. přenesená",J674,0)</f>
        <v>0</v>
      </c>
      <c r="BH674" s="200">
        <f>IF(N674="sníž. přenesená",J674,0)</f>
        <v>0</v>
      </c>
      <c r="BI674" s="200">
        <f>IF(N674="nulová",J674,0)</f>
        <v>0</v>
      </c>
      <c r="BJ674" s="17" t="s">
        <v>127</v>
      </c>
      <c r="BK674" s="200">
        <f>ROUND(I674*H674,2)</f>
        <v>0</v>
      </c>
      <c r="BL674" s="17" t="s">
        <v>320</v>
      </c>
      <c r="BM674" s="199" t="s">
        <v>1012</v>
      </c>
    </row>
    <row r="675" spans="1:65" s="14" customFormat="1" ht="11.25">
      <c r="B675" s="212"/>
      <c r="C675" s="213"/>
      <c r="D675" s="203" t="s">
        <v>129</v>
      </c>
      <c r="E675" s="213"/>
      <c r="F675" s="215" t="s">
        <v>1013</v>
      </c>
      <c r="G675" s="213"/>
      <c r="H675" s="216">
        <v>5.25</v>
      </c>
      <c r="I675" s="217"/>
      <c r="J675" s="213"/>
      <c r="K675" s="213"/>
      <c r="L675" s="218"/>
      <c r="M675" s="219"/>
      <c r="N675" s="220"/>
      <c r="O675" s="220"/>
      <c r="P675" s="220"/>
      <c r="Q675" s="220"/>
      <c r="R675" s="220"/>
      <c r="S675" s="220"/>
      <c r="T675" s="221"/>
      <c r="AT675" s="222" t="s">
        <v>129</v>
      </c>
      <c r="AU675" s="222" t="s">
        <v>127</v>
      </c>
      <c r="AV675" s="14" t="s">
        <v>127</v>
      </c>
      <c r="AW675" s="14" t="s">
        <v>4</v>
      </c>
      <c r="AX675" s="14" t="s">
        <v>80</v>
      </c>
      <c r="AY675" s="222" t="s">
        <v>119</v>
      </c>
    </row>
    <row r="676" spans="1:65" s="2" customFormat="1" ht="16.5" customHeight="1">
      <c r="A676" s="34"/>
      <c r="B676" s="35"/>
      <c r="C676" s="187" t="s">
        <v>1014</v>
      </c>
      <c r="D676" s="187" t="s">
        <v>122</v>
      </c>
      <c r="E676" s="188" t="s">
        <v>1015</v>
      </c>
      <c r="F676" s="189" t="s">
        <v>1016</v>
      </c>
      <c r="G676" s="190" t="s">
        <v>190</v>
      </c>
      <c r="H676" s="191">
        <v>7</v>
      </c>
      <c r="I676" s="192"/>
      <c r="J676" s="193">
        <f>ROUND(I676*H676,2)</f>
        <v>0</v>
      </c>
      <c r="K676" s="194"/>
      <c r="L676" s="39"/>
      <c r="M676" s="195" t="s">
        <v>1</v>
      </c>
      <c r="N676" s="196" t="s">
        <v>38</v>
      </c>
      <c r="O676" s="71"/>
      <c r="P676" s="197">
        <f>O676*H676</f>
        <v>0</v>
      </c>
      <c r="Q676" s="197">
        <v>0</v>
      </c>
      <c r="R676" s="197">
        <f>Q676*H676</f>
        <v>0</v>
      </c>
      <c r="S676" s="197">
        <v>0</v>
      </c>
      <c r="T676" s="198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99" t="s">
        <v>320</v>
      </c>
      <c r="AT676" s="199" t="s">
        <v>122</v>
      </c>
      <c r="AU676" s="199" t="s">
        <v>127</v>
      </c>
      <c r="AY676" s="17" t="s">
        <v>119</v>
      </c>
      <c r="BE676" s="200">
        <f>IF(N676="základní",J676,0)</f>
        <v>0</v>
      </c>
      <c r="BF676" s="200">
        <f>IF(N676="snížená",J676,0)</f>
        <v>0</v>
      </c>
      <c r="BG676" s="200">
        <f>IF(N676="zákl. přenesená",J676,0)</f>
        <v>0</v>
      </c>
      <c r="BH676" s="200">
        <f>IF(N676="sníž. přenesená",J676,0)</f>
        <v>0</v>
      </c>
      <c r="BI676" s="200">
        <f>IF(N676="nulová",J676,0)</f>
        <v>0</v>
      </c>
      <c r="BJ676" s="17" t="s">
        <v>127</v>
      </c>
      <c r="BK676" s="200">
        <f>ROUND(I676*H676,2)</f>
        <v>0</v>
      </c>
      <c r="BL676" s="17" t="s">
        <v>320</v>
      </c>
      <c r="BM676" s="199" t="s">
        <v>1017</v>
      </c>
    </row>
    <row r="677" spans="1:65" s="2" customFormat="1" ht="24.2" customHeight="1">
      <c r="A677" s="34"/>
      <c r="B677" s="35"/>
      <c r="C677" s="239" t="s">
        <v>1018</v>
      </c>
      <c r="D677" s="239" t="s">
        <v>202</v>
      </c>
      <c r="E677" s="240" t="s">
        <v>1019</v>
      </c>
      <c r="F677" s="241" t="s">
        <v>1020</v>
      </c>
      <c r="G677" s="242" t="s">
        <v>190</v>
      </c>
      <c r="H677" s="243">
        <v>7</v>
      </c>
      <c r="I677" s="244"/>
      <c r="J677" s="245">
        <f>ROUND(I677*H677,2)</f>
        <v>0</v>
      </c>
      <c r="K677" s="246"/>
      <c r="L677" s="247"/>
      <c r="M677" s="248" t="s">
        <v>1</v>
      </c>
      <c r="N677" s="249" t="s">
        <v>38</v>
      </c>
      <c r="O677" s="71"/>
      <c r="P677" s="197">
        <f>O677*H677</f>
        <v>0</v>
      </c>
      <c r="Q677" s="197">
        <v>9.0000000000000006E-5</v>
      </c>
      <c r="R677" s="197">
        <f>Q677*H677</f>
        <v>6.3000000000000003E-4</v>
      </c>
      <c r="S677" s="197">
        <v>0</v>
      </c>
      <c r="T677" s="198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99" t="s">
        <v>406</v>
      </c>
      <c r="AT677" s="199" t="s">
        <v>202</v>
      </c>
      <c r="AU677" s="199" t="s">
        <v>127</v>
      </c>
      <c r="AY677" s="17" t="s">
        <v>119</v>
      </c>
      <c r="BE677" s="200">
        <f>IF(N677="základní",J677,0)</f>
        <v>0</v>
      </c>
      <c r="BF677" s="200">
        <f>IF(N677="snížená",J677,0)</f>
        <v>0</v>
      </c>
      <c r="BG677" s="200">
        <f>IF(N677="zákl. přenesená",J677,0)</f>
        <v>0</v>
      </c>
      <c r="BH677" s="200">
        <f>IF(N677="sníž. přenesená",J677,0)</f>
        <v>0</v>
      </c>
      <c r="BI677" s="200">
        <f>IF(N677="nulová",J677,0)</f>
        <v>0</v>
      </c>
      <c r="BJ677" s="17" t="s">
        <v>127</v>
      </c>
      <c r="BK677" s="200">
        <f>ROUND(I677*H677,2)</f>
        <v>0</v>
      </c>
      <c r="BL677" s="17" t="s">
        <v>320</v>
      </c>
      <c r="BM677" s="199" t="s">
        <v>1021</v>
      </c>
    </row>
    <row r="678" spans="1:65" s="2" customFormat="1" ht="21.75" customHeight="1">
      <c r="A678" s="34"/>
      <c r="B678" s="35"/>
      <c r="C678" s="187" t="s">
        <v>1022</v>
      </c>
      <c r="D678" s="187" t="s">
        <v>122</v>
      </c>
      <c r="E678" s="188" t="s">
        <v>1023</v>
      </c>
      <c r="F678" s="189" t="s">
        <v>1024</v>
      </c>
      <c r="G678" s="190" t="s">
        <v>190</v>
      </c>
      <c r="H678" s="191">
        <v>44</v>
      </c>
      <c r="I678" s="192"/>
      <c r="J678" s="193">
        <f>ROUND(I678*H678,2)</f>
        <v>0</v>
      </c>
      <c r="K678" s="194"/>
      <c r="L678" s="39"/>
      <c r="M678" s="195" t="s">
        <v>1</v>
      </c>
      <c r="N678" s="196" t="s">
        <v>38</v>
      </c>
      <c r="O678" s="71"/>
      <c r="P678" s="197">
        <f>O678*H678</f>
        <v>0</v>
      </c>
      <c r="Q678" s="197">
        <v>0</v>
      </c>
      <c r="R678" s="197">
        <f>Q678*H678</f>
        <v>0</v>
      </c>
      <c r="S678" s="197">
        <v>0</v>
      </c>
      <c r="T678" s="198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99" t="s">
        <v>320</v>
      </c>
      <c r="AT678" s="199" t="s">
        <v>122</v>
      </c>
      <c r="AU678" s="199" t="s">
        <v>127</v>
      </c>
      <c r="AY678" s="17" t="s">
        <v>119</v>
      </c>
      <c r="BE678" s="200">
        <f>IF(N678="základní",J678,0)</f>
        <v>0</v>
      </c>
      <c r="BF678" s="200">
        <f>IF(N678="snížená",J678,0)</f>
        <v>0</v>
      </c>
      <c r="BG678" s="200">
        <f>IF(N678="zákl. přenesená",J678,0)</f>
        <v>0</v>
      </c>
      <c r="BH678" s="200">
        <f>IF(N678="sníž. přenesená",J678,0)</f>
        <v>0</v>
      </c>
      <c r="BI678" s="200">
        <f>IF(N678="nulová",J678,0)</f>
        <v>0</v>
      </c>
      <c r="BJ678" s="17" t="s">
        <v>127</v>
      </c>
      <c r="BK678" s="200">
        <f>ROUND(I678*H678,2)</f>
        <v>0</v>
      </c>
      <c r="BL678" s="17" t="s">
        <v>320</v>
      </c>
      <c r="BM678" s="199" t="s">
        <v>1025</v>
      </c>
    </row>
    <row r="679" spans="1:65" s="2" customFormat="1" ht="24.2" customHeight="1">
      <c r="A679" s="34"/>
      <c r="B679" s="35"/>
      <c r="C679" s="239" t="s">
        <v>1026</v>
      </c>
      <c r="D679" s="239" t="s">
        <v>202</v>
      </c>
      <c r="E679" s="240" t="s">
        <v>1027</v>
      </c>
      <c r="F679" s="241" t="s">
        <v>1028</v>
      </c>
      <c r="G679" s="242" t="s">
        <v>190</v>
      </c>
      <c r="H679" s="243">
        <v>44</v>
      </c>
      <c r="I679" s="244"/>
      <c r="J679" s="245">
        <f>ROUND(I679*H679,2)</f>
        <v>0</v>
      </c>
      <c r="K679" s="246"/>
      <c r="L679" s="247"/>
      <c r="M679" s="248" t="s">
        <v>1</v>
      </c>
      <c r="N679" s="249" t="s">
        <v>38</v>
      </c>
      <c r="O679" s="71"/>
      <c r="P679" s="197">
        <f>O679*H679</f>
        <v>0</v>
      </c>
      <c r="Q679" s="197">
        <v>3.0000000000000001E-5</v>
      </c>
      <c r="R679" s="197">
        <f>Q679*H679</f>
        <v>1.32E-3</v>
      </c>
      <c r="S679" s="197">
        <v>0</v>
      </c>
      <c r="T679" s="198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99" t="s">
        <v>406</v>
      </c>
      <c r="AT679" s="199" t="s">
        <v>202</v>
      </c>
      <c r="AU679" s="199" t="s">
        <v>127</v>
      </c>
      <c r="AY679" s="17" t="s">
        <v>119</v>
      </c>
      <c r="BE679" s="200">
        <f>IF(N679="základní",J679,0)</f>
        <v>0</v>
      </c>
      <c r="BF679" s="200">
        <f>IF(N679="snížená",J679,0)</f>
        <v>0</v>
      </c>
      <c r="BG679" s="200">
        <f>IF(N679="zákl. přenesená",J679,0)</f>
        <v>0</v>
      </c>
      <c r="BH679" s="200">
        <f>IF(N679="sníž. přenesená",J679,0)</f>
        <v>0</v>
      </c>
      <c r="BI679" s="200">
        <f>IF(N679="nulová",J679,0)</f>
        <v>0</v>
      </c>
      <c r="BJ679" s="17" t="s">
        <v>127</v>
      </c>
      <c r="BK679" s="200">
        <f>ROUND(I679*H679,2)</f>
        <v>0</v>
      </c>
      <c r="BL679" s="17" t="s">
        <v>320</v>
      </c>
      <c r="BM679" s="199" t="s">
        <v>1029</v>
      </c>
    </row>
    <row r="680" spans="1:65" s="2" customFormat="1" ht="33" customHeight="1">
      <c r="A680" s="34"/>
      <c r="B680" s="35"/>
      <c r="C680" s="187" t="s">
        <v>1030</v>
      </c>
      <c r="D680" s="187" t="s">
        <v>122</v>
      </c>
      <c r="E680" s="188" t="s">
        <v>1031</v>
      </c>
      <c r="F680" s="189" t="s">
        <v>1032</v>
      </c>
      <c r="G680" s="190" t="s">
        <v>390</v>
      </c>
      <c r="H680" s="191">
        <v>254</v>
      </c>
      <c r="I680" s="192"/>
      <c r="J680" s="193">
        <f>ROUND(I680*H680,2)</f>
        <v>0</v>
      </c>
      <c r="K680" s="194"/>
      <c r="L680" s="39"/>
      <c r="M680" s="195" t="s">
        <v>1</v>
      </c>
      <c r="N680" s="196" t="s">
        <v>38</v>
      </c>
      <c r="O680" s="71"/>
      <c r="P680" s="197">
        <f>O680*H680</f>
        <v>0</v>
      </c>
      <c r="Q680" s="197">
        <v>0</v>
      </c>
      <c r="R680" s="197">
        <f>Q680*H680</f>
        <v>0</v>
      </c>
      <c r="S680" s="197">
        <v>0</v>
      </c>
      <c r="T680" s="198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99" t="s">
        <v>320</v>
      </c>
      <c r="AT680" s="199" t="s">
        <v>122</v>
      </c>
      <c r="AU680" s="199" t="s">
        <v>127</v>
      </c>
      <c r="AY680" s="17" t="s">
        <v>119</v>
      </c>
      <c r="BE680" s="200">
        <f>IF(N680="základní",J680,0)</f>
        <v>0</v>
      </c>
      <c r="BF680" s="200">
        <f>IF(N680="snížená",J680,0)</f>
        <v>0</v>
      </c>
      <c r="BG680" s="200">
        <f>IF(N680="zákl. přenesená",J680,0)</f>
        <v>0</v>
      </c>
      <c r="BH680" s="200">
        <f>IF(N680="sníž. přenesená",J680,0)</f>
        <v>0</v>
      </c>
      <c r="BI680" s="200">
        <f>IF(N680="nulová",J680,0)</f>
        <v>0</v>
      </c>
      <c r="BJ680" s="17" t="s">
        <v>127</v>
      </c>
      <c r="BK680" s="200">
        <f>ROUND(I680*H680,2)</f>
        <v>0</v>
      </c>
      <c r="BL680" s="17" t="s">
        <v>320</v>
      </c>
      <c r="BM680" s="199" t="s">
        <v>1033</v>
      </c>
    </row>
    <row r="681" spans="1:65" s="14" customFormat="1" ht="11.25">
      <c r="B681" s="212"/>
      <c r="C681" s="213"/>
      <c r="D681" s="203" t="s">
        <v>129</v>
      </c>
      <c r="E681" s="214" t="s">
        <v>1</v>
      </c>
      <c r="F681" s="215" t="s">
        <v>1034</v>
      </c>
      <c r="G681" s="213"/>
      <c r="H681" s="216">
        <v>254</v>
      </c>
      <c r="I681" s="217"/>
      <c r="J681" s="213"/>
      <c r="K681" s="213"/>
      <c r="L681" s="218"/>
      <c r="M681" s="219"/>
      <c r="N681" s="220"/>
      <c r="O681" s="220"/>
      <c r="P681" s="220"/>
      <c r="Q681" s="220"/>
      <c r="R681" s="220"/>
      <c r="S681" s="220"/>
      <c r="T681" s="221"/>
      <c r="AT681" s="222" t="s">
        <v>129</v>
      </c>
      <c r="AU681" s="222" t="s">
        <v>127</v>
      </c>
      <c r="AV681" s="14" t="s">
        <v>127</v>
      </c>
      <c r="AW681" s="14" t="s">
        <v>30</v>
      </c>
      <c r="AX681" s="14" t="s">
        <v>80</v>
      </c>
      <c r="AY681" s="222" t="s">
        <v>119</v>
      </c>
    </row>
    <row r="682" spans="1:65" s="2" customFormat="1" ht="24.2" customHeight="1">
      <c r="A682" s="34"/>
      <c r="B682" s="35"/>
      <c r="C682" s="239" t="s">
        <v>1035</v>
      </c>
      <c r="D682" s="239" t="s">
        <v>202</v>
      </c>
      <c r="E682" s="240" t="s">
        <v>1036</v>
      </c>
      <c r="F682" s="241" t="s">
        <v>1037</v>
      </c>
      <c r="G682" s="242" t="s">
        <v>390</v>
      </c>
      <c r="H682" s="243">
        <v>151.19999999999999</v>
      </c>
      <c r="I682" s="244"/>
      <c r="J682" s="245">
        <f>ROUND(I682*H682,2)</f>
        <v>0</v>
      </c>
      <c r="K682" s="246"/>
      <c r="L682" s="247"/>
      <c r="M682" s="248" t="s">
        <v>1</v>
      </c>
      <c r="N682" s="249" t="s">
        <v>38</v>
      </c>
      <c r="O682" s="71"/>
      <c r="P682" s="197">
        <f>O682*H682</f>
        <v>0</v>
      </c>
      <c r="Q682" s="197">
        <v>1.0000000000000001E-5</v>
      </c>
      <c r="R682" s="197">
        <f>Q682*H682</f>
        <v>1.5120000000000001E-3</v>
      </c>
      <c r="S682" s="197">
        <v>0</v>
      </c>
      <c r="T682" s="198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99" t="s">
        <v>406</v>
      </c>
      <c r="AT682" s="199" t="s">
        <v>202</v>
      </c>
      <c r="AU682" s="199" t="s">
        <v>127</v>
      </c>
      <c r="AY682" s="17" t="s">
        <v>119</v>
      </c>
      <c r="BE682" s="200">
        <f>IF(N682="základní",J682,0)</f>
        <v>0</v>
      </c>
      <c r="BF682" s="200">
        <f>IF(N682="snížená",J682,0)</f>
        <v>0</v>
      </c>
      <c r="BG682" s="200">
        <f>IF(N682="zákl. přenesená",J682,0)</f>
        <v>0</v>
      </c>
      <c r="BH682" s="200">
        <f>IF(N682="sníž. přenesená",J682,0)</f>
        <v>0</v>
      </c>
      <c r="BI682" s="200">
        <f>IF(N682="nulová",J682,0)</f>
        <v>0</v>
      </c>
      <c r="BJ682" s="17" t="s">
        <v>127</v>
      </c>
      <c r="BK682" s="200">
        <f>ROUND(I682*H682,2)</f>
        <v>0</v>
      </c>
      <c r="BL682" s="17" t="s">
        <v>320</v>
      </c>
      <c r="BM682" s="199" t="s">
        <v>1038</v>
      </c>
    </row>
    <row r="683" spans="1:65" s="13" customFormat="1" ht="11.25">
      <c r="B683" s="201"/>
      <c r="C683" s="202"/>
      <c r="D683" s="203" t="s">
        <v>129</v>
      </c>
      <c r="E683" s="204" t="s">
        <v>1</v>
      </c>
      <c r="F683" s="205" t="s">
        <v>1039</v>
      </c>
      <c r="G683" s="202"/>
      <c r="H683" s="204" t="s">
        <v>1</v>
      </c>
      <c r="I683" s="206"/>
      <c r="J683" s="202"/>
      <c r="K683" s="202"/>
      <c r="L683" s="207"/>
      <c r="M683" s="208"/>
      <c r="N683" s="209"/>
      <c r="O683" s="209"/>
      <c r="P683" s="209"/>
      <c r="Q683" s="209"/>
      <c r="R683" s="209"/>
      <c r="S683" s="209"/>
      <c r="T683" s="210"/>
      <c r="AT683" s="211" t="s">
        <v>129</v>
      </c>
      <c r="AU683" s="211" t="s">
        <v>127</v>
      </c>
      <c r="AV683" s="13" t="s">
        <v>80</v>
      </c>
      <c r="AW683" s="13" t="s">
        <v>30</v>
      </c>
      <c r="AX683" s="13" t="s">
        <v>72</v>
      </c>
      <c r="AY683" s="211" t="s">
        <v>119</v>
      </c>
    </row>
    <row r="684" spans="1:65" s="13" customFormat="1" ht="11.25">
      <c r="B684" s="201"/>
      <c r="C684" s="202"/>
      <c r="D684" s="203" t="s">
        <v>129</v>
      </c>
      <c r="E684" s="204" t="s">
        <v>1</v>
      </c>
      <c r="F684" s="205" t="s">
        <v>232</v>
      </c>
      <c r="G684" s="202"/>
      <c r="H684" s="204" t="s">
        <v>1</v>
      </c>
      <c r="I684" s="206"/>
      <c r="J684" s="202"/>
      <c r="K684" s="202"/>
      <c r="L684" s="207"/>
      <c r="M684" s="208"/>
      <c r="N684" s="209"/>
      <c r="O684" s="209"/>
      <c r="P684" s="209"/>
      <c r="Q684" s="209"/>
      <c r="R684" s="209"/>
      <c r="S684" s="209"/>
      <c r="T684" s="210"/>
      <c r="AT684" s="211" t="s">
        <v>129</v>
      </c>
      <c r="AU684" s="211" t="s">
        <v>127</v>
      </c>
      <c r="AV684" s="13" t="s">
        <v>80</v>
      </c>
      <c r="AW684" s="13" t="s">
        <v>30</v>
      </c>
      <c r="AX684" s="13" t="s">
        <v>72</v>
      </c>
      <c r="AY684" s="211" t="s">
        <v>119</v>
      </c>
    </row>
    <row r="685" spans="1:65" s="14" customFormat="1" ht="11.25">
      <c r="B685" s="212"/>
      <c r="C685" s="213"/>
      <c r="D685" s="203" t="s">
        <v>129</v>
      </c>
      <c r="E685" s="214" t="s">
        <v>1</v>
      </c>
      <c r="F685" s="215" t="s">
        <v>1040</v>
      </c>
      <c r="G685" s="213"/>
      <c r="H685" s="216">
        <v>48</v>
      </c>
      <c r="I685" s="217"/>
      <c r="J685" s="213"/>
      <c r="K685" s="213"/>
      <c r="L685" s="218"/>
      <c r="M685" s="219"/>
      <c r="N685" s="220"/>
      <c r="O685" s="220"/>
      <c r="P685" s="220"/>
      <c r="Q685" s="220"/>
      <c r="R685" s="220"/>
      <c r="S685" s="220"/>
      <c r="T685" s="221"/>
      <c r="AT685" s="222" t="s">
        <v>129</v>
      </c>
      <c r="AU685" s="222" t="s">
        <v>127</v>
      </c>
      <c r="AV685" s="14" t="s">
        <v>127</v>
      </c>
      <c r="AW685" s="14" t="s">
        <v>30</v>
      </c>
      <c r="AX685" s="14" t="s">
        <v>72</v>
      </c>
      <c r="AY685" s="222" t="s">
        <v>119</v>
      </c>
    </row>
    <row r="686" spans="1:65" s="13" customFormat="1" ht="11.25">
      <c r="B686" s="201"/>
      <c r="C686" s="202"/>
      <c r="D686" s="203" t="s">
        <v>129</v>
      </c>
      <c r="E686" s="204" t="s">
        <v>1</v>
      </c>
      <c r="F686" s="205" t="s">
        <v>1041</v>
      </c>
      <c r="G686" s="202"/>
      <c r="H686" s="204" t="s">
        <v>1</v>
      </c>
      <c r="I686" s="206"/>
      <c r="J686" s="202"/>
      <c r="K686" s="202"/>
      <c r="L686" s="207"/>
      <c r="M686" s="208"/>
      <c r="N686" s="209"/>
      <c r="O686" s="209"/>
      <c r="P686" s="209"/>
      <c r="Q686" s="209"/>
      <c r="R686" s="209"/>
      <c r="S686" s="209"/>
      <c r="T686" s="210"/>
      <c r="AT686" s="211" t="s">
        <v>129</v>
      </c>
      <c r="AU686" s="211" t="s">
        <v>127</v>
      </c>
      <c r="AV686" s="13" t="s">
        <v>80</v>
      </c>
      <c r="AW686" s="13" t="s">
        <v>30</v>
      </c>
      <c r="AX686" s="13" t="s">
        <v>72</v>
      </c>
      <c r="AY686" s="211" t="s">
        <v>119</v>
      </c>
    </row>
    <row r="687" spans="1:65" s="14" customFormat="1" ht="11.25">
      <c r="B687" s="212"/>
      <c r="C687" s="213"/>
      <c r="D687" s="203" t="s">
        <v>129</v>
      </c>
      <c r="E687" s="214" t="s">
        <v>1</v>
      </c>
      <c r="F687" s="215" t="s">
        <v>1042</v>
      </c>
      <c r="G687" s="213"/>
      <c r="H687" s="216">
        <v>28</v>
      </c>
      <c r="I687" s="217"/>
      <c r="J687" s="213"/>
      <c r="K687" s="213"/>
      <c r="L687" s="218"/>
      <c r="M687" s="219"/>
      <c r="N687" s="220"/>
      <c r="O687" s="220"/>
      <c r="P687" s="220"/>
      <c r="Q687" s="220"/>
      <c r="R687" s="220"/>
      <c r="S687" s="220"/>
      <c r="T687" s="221"/>
      <c r="AT687" s="222" t="s">
        <v>129</v>
      </c>
      <c r="AU687" s="222" t="s">
        <v>127</v>
      </c>
      <c r="AV687" s="14" t="s">
        <v>127</v>
      </c>
      <c r="AW687" s="14" t="s">
        <v>30</v>
      </c>
      <c r="AX687" s="14" t="s">
        <v>72</v>
      </c>
      <c r="AY687" s="222" t="s">
        <v>119</v>
      </c>
    </row>
    <row r="688" spans="1:65" s="13" customFormat="1" ht="11.25">
      <c r="B688" s="201"/>
      <c r="C688" s="202"/>
      <c r="D688" s="203" t="s">
        <v>129</v>
      </c>
      <c r="E688" s="204" t="s">
        <v>1</v>
      </c>
      <c r="F688" s="205" t="s">
        <v>234</v>
      </c>
      <c r="G688" s="202"/>
      <c r="H688" s="204" t="s">
        <v>1</v>
      </c>
      <c r="I688" s="206"/>
      <c r="J688" s="202"/>
      <c r="K688" s="202"/>
      <c r="L688" s="207"/>
      <c r="M688" s="208"/>
      <c r="N688" s="209"/>
      <c r="O688" s="209"/>
      <c r="P688" s="209"/>
      <c r="Q688" s="209"/>
      <c r="R688" s="209"/>
      <c r="S688" s="209"/>
      <c r="T688" s="210"/>
      <c r="AT688" s="211" t="s">
        <v>129</v>
      </c>
      <c r="AU688" s="211" t="s">
        <v>127</v>
      </c>
      <c r="AV688" s="13" t="s">
        <v>80</v>
      </c>
      <c r="AW688" s="13" t="s">
        <v>30</v>
      </c>
      <c r="AX688" s="13" t="s">
        <v>72</v>
      </c>
      <c r="AY688" s="211" t="s">
        <v>119</v>
      </c>
    </row>
    <row r="689" spans="1:65" s="14" customFormat="1" ht="11.25">
      <c r="B689" s="212"/>
      <c r="C689" s="213"/>
      <c r="D689" s="203" t="s">
        <v>129</v>
      </c>
      <c r="E689" s="214" t="s">
        <v>1</v>
      </c>
      <c r="F689" s="215" t="s">
        <v>145</v>
      </c>
      <c r="G689" s="213"/>
      <c r="H689" s="216">
        <v>5</v>
      </c>
      <c r="I689" s="217"/>
      <c r="J689" s="213"/>
      <c r="K689" s="213"/>
      <c r="L689" s="218"/>
      <c r="M689" s="219"/>
      <c r="N689" s="220"/>
      <c r="O689" s="220"/>
      <c r="P689" s="220"/>
      <c r="Q689" s="220"/>
      <c r="R689" s="220"/>
      <c r="S689" s="220"/>
      <c r="T689" s="221"/>
      <c r="AT689" s="222" t="s">
        <v>129</v>
      </c>
      <c r="AU689" s="222" t="s">
        <v>127</v>
      </c>
      <c r="AV689" s="14" t="s">
        <v>127</v>
      </c>
      <c r="AW689" s="14" t="s">
        <v>30</v>
      </c>
      <c r="AX689" s="14" t="s">
        <v>72</v>
      </c>
      <c r="AY689" s="222" t="s">
        <v>119</v>
      </c>
    </row>
    <row r="690" spans="1:65" s="13" customFormat="1" ht="11.25">
      <c r="B690" s="201"/>
      <c r="C690" s="202"/>
      <c r="D690" s="203" t="s">
        <v>129</v>
      </c>
      <c r="E690" s="204" t="s">
        <v>1</v>
      </c>
      <c r="F690" s="205" t="s">
        <v>1043</v>
      </c>
      <c r="G690" s="202"/>
      <c r="H690" s="204" t="s">
        <v>1</v>
      </c>
      <c r="I690" s="206"/>
      <c r="J690" s="202"/>
      <c r="K690" s="202"/>
      <c r="L690" s="207"/>
      <c r="M690" s="208"/>
      <c r="N690" s="209"/>
      <c r="O690" s="209"/>
      <c r="P690" s="209"/>
      <c r="Q690" s="209"/>
      <c r="R690" s="209"/>
      <c r="S690" s="209"/>
      <c r="T690" s="210"/>
      <c r="AT690" s="211" t="s">
        <v>129</v>
      </c>
      <c r="AU690" s="211" t="s">
        <v>127</v>
      </c>
      <c r="AV690" s="13" t="s">
        <v>80</v>
      </c>
      <c r="AW690" s="13" t="s">
        <v>30</v>
      </c>
      <c r="AX690" s="13" t="s">
        <v>72</v>
      </c>
      <c r="AY690" s="211" t="s">
        <v>119</v>
      </c>
    </row>
    <row r="691" spans="1:65" s="13" customFormat="1" ht="11.25">
      <c r="B691" s="201"/>
      <c r="C691" s="202"/>
      <c r="D691" s="203" t="s">
        <v>129</v>
      </c>
      <c r="E691" s="204" t="s">
        <v>1</v>
      </c>
      <c r="F691" s="205" t="s">
        <v>225</v>
      </c>
      <c r="G691" s="202"/>
      <c r="H691" s="204" t="s">
        <v>1</v>
      </c>
      <c r="I691" s="206"/>
      <c r="J691" s="202"/>
      <c r="K691" s="202"/>
      <c r="L691" s="207"/>
      <c r="M691" s="208"/>
      <c r="N691" s="209"/>
      <c r="O691" s="209"/>
      <c r="P691" s="209"/>
      <c r="Q691" s="209"/>
      <c r="R691" s="209"/>
      <c r="S691" s="209"/>
      <c r="T691" s="210"/>
      <c r="AT691" s="211" t="s">
        <v>129</v>
      </c>
      <c r="AU691" s="211" t="s">
        <v>127</v>
      </c>
      <c r="AV691" s="13" t="s">
        <v>80</v>
      </c>
      <c r="AW691" s="13" t="s">
        <v>30</v>
      </c>
      <c r="AX691" s="13" t="s">
        <v>72</v>
      </c>
      <c r="AY691" s="211" t="s">
        <v>119</v>
      </c>
    </row>
    <row r="692" spans="1:65" s="14" customFormat="1" ht="11.25">
      <c r="B692" s="212"/>
      <c r="C692" s="213"/>
      <c r="D692" s="203" t="s">
        <v>129</v>
      </c>
      <c r="E692" s="214" t="s">
        <v>1</v>
      </c>
      <c r="F692" s="215" t="s">
        <v>1044</v>
      </c>
      <c r="G692" s="213"/>
      <c r="H692" s="216">
        <v>12</v>
      </c>
      <c r="I692" s="217"/>
      <c r="J692" s="213"/>
      <c r="K692" s="213"/>
      <c r="L692" s="218"/>
      <c r="M692" s="219"/>
      <c r="N692" s="220"/>
      <c r="O692" s="220"/>
      <c r="P692" s="220"/>
      <c r="Q692" s="220"/>
      <c r="R692" s="220"/>
      <c r="S692" s="220"/>
      <c r="T692" s="221"/>
      <c r="AT692" s="222" t="s">
        <v>129</v>
      </c>
      <c r="AU692" s="222" t="s">
        <v>127</v>
      </c>
      <c r="AV692" s="14" t="s">
        <v>127</v>
      </c>
      <c r="AW692" s="14" t="s">
        <v>30</v>
      </c>
      <c r="AX692" s="14" t="s">
        <v>72</v>
      </c>
      <c r="AY692" s="222" t="s">
        <v>119</v>
      </c>
    </row>
    <row r="693" spans="1:65" s="13" customFormat="1" ht="11.25">
      <c r="B693" s="201"/>
      <c r="C693" s="202"/>
      <c r="D693" s="203" t="s">
        <v>129</v>
      </c>
      <c r="E693" s="204" t="s">
        <v>1</v>
      </c>
      <c r="F693" s="205" t="s">
        <v>244</v>
      </c>
      <c r="G693" s="202"/>
      <c r="H693" s="204" t="s">
        <v>1</v>
      </c>
      <c r="I693" s="206"/>
      <c r="J693" s="202"/>
      <c r="K693" s="202"/>
      <c r="L693" s="207"/>
      <c r="M693" s="208"/>
      <c r="N693" s="209"/>
      <c r="O693" s="209"/>
      <c r="P693" s="209"/>
      <c r="Q693" s="209"/>
      <c r="R693" s="209"/>
      <c r="S693" s="209"/>
      <c r="T693" s="210"/>
      <c r="AT693" s="211" t="s">
        <v>129</v>
      </c>
      <c r="AU693" s="211" t="s">
        <v>127</v>
      </c>
      <c r="AV693" s="13" t="s">
        <v>80</v>
      </c>
      <c r="AW693" s="13" t="s">
        <v>30</v>
      </c>
      <c r="AX693" s="13" t="s">
        <v>72</v>
      </c>
      <c r="AY693" s="211" t="s">
        <v>119</v>
      </c>
    </row>
    <row r="694" spans="1:65" s="14" customFormat="1" ht="11.25">
      <c r="B694" s="212"/>
      <c r="C694" s="213"/>
      <c r="D694" s="203" t="s">
        <v>129</v>
      </c>
      <c r="E694" s="214" t="s">
        <v>1</v>
      </c>
      <c r="F694" s="215" t="s">
        <v>205</v>
      </c>
      <c r="G694" s="213"/>
      <c r="H694" s="216">
        <v>8</v>
      </c>
      <c r="I694" s="217"/>
      <c r="J694" s="213"/>
      <c r="K694" s="213"/>
      <c r="L694" s="218"/>
      <c r="M694" s="219"/>
      <c r="N694" s="220"/>
      <c r="O694" s="220"/>
      <c r="P694" s="220"/>
      <c r="Q694" s="220"/>
      <c r="R694" s="220"/>
      <c r="S694" s="220"/>
      <c r="T694" s="221"/>
      <c r="AT694" s="222" t="s">
        <v>129</v>
      </c>
      <c r="AU694" s="222" t="s">
        <v>127</v>
      </c>
      <c r="AV694" s="14" t="s">
        <v>127</v>
      </c>
      <c r="AW694" s="14" t="s">
        <v>30</v>
      </c>
      <c r="AX694" s="14" t="s">
        <v>72</v>
      </c>
      <c r="AY694" s="222" t="s">
        <v>119</v>
      </c>
    </row>
    <row r="695" spans="1:65" s="13" customFormat="1" ht="11.25">
      <c r="B695" s="201"/>
      <c r="C695" s="202"/>
      <c r="D695" s="203" t="s">
        <v>129</v>
      </c>
      <c r="E695" s="204" t="s">
        <v>1</v>
      </c>
      <c r="F695" s="205" t="s">
        <v>248</v>
      </c>
      <c r="G695" s="202"/>
      <c r="H695" s="204" t="s">
        <v>1</v>
      </c>
      <c r="I695" s="206"/>
      <c r="J695" s="202"/>
      <c r="K695" s="202"/>
      <c r="L695" s="207"/>
      <c r="M695" s="208"/>
      <c r="N695" s="209"/>
      <c r="O695" s="209"/>
      <c r="P695" s="209"/>
      <c r="Q695" s="209"/>
      <c r="R695" s="209"/>
      <c r="S695" s="209"/>
      <c r="T695" s="210"/>
      <c r="AT695" s="211" t="s">
        <v>129</v>
      </c>
      <c r="AU695" s="211" t="s">
        <v>127</v>
      </c>
      <c r="AV695" s="13" t="s">
        <v>80</v>
      </c>
      <c r="AW695" s="13" t="s">
        <v>30</v>
      </c>
      <c r="AX695" s="13" t="s">
        <v>72</v>
      </c>
      <c r="AY695" s="211" t="s">
        <v>119</v>
      </c>
    </row>
    <row r="696" spans="1:65" s="14" customFormat="1" ht="11.25">
      <c r="B696" s="212"/>
      <c r="C696" s="213"/>
      <c r="D696" s="203" t="s">
        <v>129</v>
      </c>
      <c r="E696" s="214" t="s">
        <v>1</v>
      </c>
      <c r="F696" s="215" t="s">
        <v>1045</v>
      </c>
      <c r="G696" s="213"/>
      <c r="H696" s="216">
        <v>11</v>
      </c>
      <c r="I696" s="217"/>
      <c r="J696" s="213"/>
      <c r="K696" s="213"/>
      <c r="L696" s="218"/>
      <c r="M696" s="219"/>
      <c r="N696" s="220"/>
      <c r="O696" s="220"/>
      <c r="P696" s="220"/>
      <c r="Q696" s="220"/>
      <c r="R696" s="220"/>
      <c r="S696" s="220"/>
      <c r="T696" s="221"/>
      <c r="AT696" s="222" t="s">
        <v>129</v>
      </c>
      <c r="AU696" s="222" t="s">
        <v>127</v>
      </c>
      <c r="AV696" s="14" t="s">
        <v>127</v>
      </c>
      <c r="AW696" s="14" t="s">
        <v>30</v>
      </c>
      <c r="AX696" s="14" t="s">
        <v>72</v>
      </c>
      <c r="AY696" s="222" t="s">
        <v>119</v>
      </c>
    </row>
    <row r="697" spans="1:65" s="13" customFormat="1" ht="11.25">
      <c r="B697" s="201"/>
      <c r="C697" s="202"/>
      <c r="D697" s="203" t="s">
        <v>129</v>
      </c>
      <c r="E697" s="204" t="s">
        <v>1</v>
      </c>
      <c r="F697" s="205" t="s">
        <v>246</v>
      </c>
      <c r="G697" s="202"/>
      <c r="H697" s="204" t="s">
        <v>1</v>
      </c>
      <c r="I697" s="206"/>
      <c r="J697" s="202"/>
      <c r="K697" s="202"/>
      <c r="L697" s="207"/>
      <c r="M697" s="208"/>
      <c r="N697" s="209"/>
      <c r="O697" s="209"/>
      <c r="P697" s="209"/>
      <c r="Q697" s="209"/>
      <c r="R697" s="209"/>
      <c r="S697" s="209"/>
      <c r="T697" s="210"/>
      <c r="AT697" s="211" t="s">
        <v>129</v>
      </c>
      <c r="AU697" s="211" t="s">
        <v>127</v>
      </c>
      <c r="AV697" s="13" t="s">
        <v>80</v>
      </c>
      <c r="AW697" s="13" t="s">
        <v>30</v>
      </c>
      <c r="AX697" s="13" t="s">
        <v>72</v>
      </c>
      <c r="AY697" s="211" t="s">
        <v>119</v>
      </c>
    </row>
    <row r="698" spans="1:65" s="14" customFormat="1" ht="11.25">
      <c r="B698" s="212"/>
      <c r="C698" s="213"/>
      <c r="D698" s="203" t="s">
        <v>129</v>
      </c>
      <c r="E698" s="214" t="s">
        <v>1</v>
      </c>
      <c r="F698" s="215" t="s">
        <v>219</v>
      </c>
      <c r="G698" s="213"/>
      <c r="H698" s="216">
        <v>6</v>
      </c>
      <c r="I698" s="217"/>
      <c r="J698" s="213"/>
      <c r="K698" s="213"/>
      <c r="L698" s="218"/>
      <c r="M698" s="219"/>
      <c r="N698" s="220"/>
      <c r="O698" s="220"/>
      <c r="P698" s="220"/>
      <c r="Q698" s="220"/>
      <c r="R698" s="220"/>
      <c r="S698" s="220"/>
      <c r="T698" s="221"/>
      <c r="AT698" s="222" t="s">
        <v>129</v>
      </c>
      <c r="AU698" s="222" t="s">
        <v>127</v>
      </c>
      <c r="AV698" s="14" t="s">
        <v>127</v>
      </c>
      <c r="AW698" s="14" t="s">
        <v>30</v>
      </c>
      <c r="AX698" s="14" t="s">
        <v>72</v>
      </c>
      <c r="AY698" s="222" t="s">
        <v>119</v>
      </c>
    </row>
    <row r="699" spans="1:65" s="13" customFormat="1" ht="11.25">
      <c r="B699" s="201"/>
      <c r="C699" s="202"/>
      <c r="D699" s="203" t="s">
        <v>129</v>
      </c>
      <c r="E699" s="204" t="s">
        <v>1</v>
      </c>
      <c r="F699" s="205" t="s">
        <v>241</v>
      </c>
      <c r="G699" s="202"/>
      <c r="H699" s="204" t="s">
        <v>1</v>
      </c>
      <c r="I699" s="206"/>
      <c r="J699" s="202"/>
      <c r="K699" s="202"/>
      <c r="L699" s="207"/>
      <c r="M699" s="208"/>
      <c r="N699" s="209"/>
      <c r="O699" s="209"/>
      <c r="P699" s="209"/>
      <c r="Q699" s="209"/>
      <c r="R699" s="209"/>
      <c r="S699" s="209"/>
      <c r="T699" s="210"/>
      <c r="AT699" s="211" t="s">
        <v>129</v>
      </c>
      <c r="AU699" s="211" t="s">
        <v>127</v>
      </c>
      <c r="AV699" s="13" t="s">
        <v>80</v>
      </c>
      <c r="AW699" s="13" t="s">
        <v>30</v>
      </c>
      <c r="AX699" s="13" t="s">
        <v>72</v>
      </c>
      <c r="AY699" s="211" t="s">
        <v>119</v>
      </c>
    </row>
    <row r="700" spans="1:65" s="14" customFormat="1" ht="11.25">
      <c r="B700" s="212"/>
      <c r="C700" s="213"/>
      <c r="D700" s="203" t="s">
        <v>129</v>
      </c>
      <c r="E700" s="214" t="s">
        <v>1</v>
      </c>
      <c r="F700" s="215" t="s">
        <v>205</v>
      </c>
      <c r="G700" s="213"/>
      <c r="H700" s="216">
        <v>8</v>
      </c>
      <c r="I700" s="217"/>
      <c r="J700" s="213"/>
      <c r="K700" s="213"/>
      <c r="L700" s="218"/>
      <c r="M700" s="219"/>
      <c r="N700" s="220"/>
      <c r="O700" s="220"/>
      <c r="P700" s="220"/>
      <c r="Q700" s="220"/>
      <c r="R700" s="220"/>
      <c r="S700" s="220"/>
      <c r="T700" s="221"/>
      <c r="AT700" s="222" t="s">
        <v>129</v>
      </c>
      <c r="AU700" s="222" t="s">
        <v>127</v>
      </c>
      <c r="AV700" s="14" t="s">
        <v>127</v>
      </c>
      <c r="AW700" s="14" t="s">
        <v>30</v>
      </c>
      <c r="AX700" s="14" t="s">
        <v>72</v>
      </c>
      <c r="AY700" s="222" t="s">
        <v>119</v>
      </c>
    </row>
    <row r="701" spans="1:65" s="15" customFormat="1" ht="11.25">
      <c r="B701" s="223"/>
      <c r="C701" s="224"/>
      <c r="D701" s="203" t="s">
        <v>129</v>
      </c>
      <c r="E701" s="225" t="s">
        <v>1</v>
      </c>
      <c r="F701" s="226" t="s">
        <v>138</v>
      </c>
      <c r="G701" s="224"/>
      <c r="H701" s="227">
        <v>126</v>
      </c>
      <c r="I701" s="228"/>
      <c r="J701" s="224"/>
      <c r="K701" s="224"/>
      <c r="L701" s="229"/>
      <c r="M701" s="230"/>
      <c r="N701" s="231"/>
      <c r="O701" s="231"/>
      <c r="P701" s="231"/>
      <c r="Q701" s="231"/>
      <c r="R701" s="231"/>
      <c r="S701" s="231"/>
      <c r="T701" s="232"/>
      <c r="AT701" s="233" t="s">
        <v>129</v>
      </c>
      <c r="AU701" s="233" t="s">
        <v>127</v>
      </c>
      <c r="AV701" s="15" t="s">
        <v>126</v>
      </c>
      <c r="AW701" s="15" t="s">
        <v>30</v>
      </c>
      <c r="AX701" s="15" t="s">
        <v>80</v>
      </c>
      <c r="AY701" s="233" t="s">
        <v>119</v>
      </c>
    </row>
    <row r="702" spans="1:65" s="14" customFormat="1" ht="11.25">
      <c r="B702" s="212"/>
      <c r="C702" s="213"/>
      <c r="D702" s="203" t="s">
        <v>129</v>
      </c>
      <c r="E702" s="213"/>
      <c r="F702" s="215" t="s">
        <v>1046</v>
      </c>
      <c r="G702" s="213"/>
      <c r="H702" s="216">
        <v>151.19999999999999</v>
      </c>
      <c r="I702" s="217"/>
      <c r="J702" s="213"/>
      <c r="K702" s="213"/>
      <c r="L702" s="218"/>
      <c r="M702" s="219"/>
      <c r="N702" s="220"/>
      <c r="O702" s="220"/>
      <c r="P702" s="220"/>
      <c r="Q702" s="220"/>
      <c r="R702" s="220"/>
      <c r="S702" s="220"/>
      <c r="T702" s="221"/>
      <c r="AT702" s="222" t="s">
        <v>129</v>
      </c>
      <c r="AU702" s="222" t="s">
        <v>127</v>
      </c>
      <c r="AV702" s="14" t="s">
        <v>127</v>
      </c>
      <c r="AW702" s="14" t="s">
        <v>4</v>
      </c>
      <c r="AX702" s="14" t="s">
        <v>80</v>
      </c>
      <c r="AY702" s="222" t="s">
        <v>119</v>
      </c>
    </row>
    <row r="703" spans="1:65" s="2" customFormat="1" ht="24.2" customHeight="1">
      <c r="A703" s="34"/>
      <c r="B703" s="35"/>
      <c r="C703" s="239" t="s">
        <v>1047</v>
      </c>
      <c r="D703" s="239" t="s">
        <v>202</v>
      </c>
      <c r="E703" s="240" t="s">
        <v>1048</v>
      </c>
      <c r="F703" s="241" t="s">
        <v>1049</v>
      </c>
      <c r="G703" s="242" t="s">
        <v>390</v>
      </c>
      <c r="H703" s="243">
        <v>153.6</v>
      </c>
      <c r="I703" s="244"/>
      <c r="J703" s="245">
        <f>ROUND(I703*H703,2)</f>
        <v>0</v>
      </c>
      <c r="K703" s="246"/>
      <c r="L703" s="247"/>
      <c r="M703" s="248" t="s">
        <v>1</v>
      </c>
      <c r="N703" s="249" t="s">
        <v>38</v>
      </c>
      <c r="O703" s="71"/>
      <c r="P703" s="197">
        <f>O703*H703</f>
        <v>0</v>
      </c>
      <c r="Q703" s="197">
        <v>1.0000000000000001E-5</v>
      </c>
      <c r="R703" s="197">
        <f>Q703*H703</f>
        <v>1.536E-3</v>
      </c>
      <c r="S703" s="197">
        <v>0</v>
      </c>
      <c r="T703" s="198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99" t="s">
        <v>406</v>
      </c>
      <c r="AT703" s="199" t="s">
        <v>202</v>
      </c>
      <c r="AU703" s="199" t="s">
        <v>127</v>
      </c>
      <c r="AY703" s="17" t="s">
        <v>119</v>
      </c>
      <c r="BE703" s="200">
        <f>IF(N703="základní",J703,0)</f>
        <v>0</v>
      </c>
      <c r="BF703" s="200">
        <f>IF(N703="snížená",J703,0)</f>
        <v>0</v>
      </c>
      <c r="BG703" s="200">
        <f>IF(N703="zákl. přenesená",J703,0)</f>
        <v>0</v>
      </c>
      <c r="BH703" s="200">
        <f>IF(N703="sníž. přenesená",J703,0)</f>
        <v>0</v>
      </c>
      <c r="BI703" s="200">
        <f>IF(N703="nulová",J703,0)</f>
        <v>0</v>
      </c>
      <c r="BJ703" s="17" t="s">
        <v>127</v>
      </c>
      <c r="BK703" s="200">
        <f>ROUND(I703*H703,2)</f>
        <v>0</v>
      </c>
      <c r="BL703" s="17" t="s">
        <v>320</v>
      </c>
      <c r="BM703" s="199" t="s">
        <v>1050</v>
      </c>
    </row>
    <row r="704" spans="1:65" s="13" customFormat="1" ht="11.25">
      <c r="B704" s="201"/>
      <c r="C704" s="202"/>
      <c r="D704" s="203" t="s">
        <v>129</v>
      </c>
      <c r="E704" s="204" t="s">
        <v>1</v>
      </c>
      <c r="F704" s="205" t="s">
        <v>1051</v>
      </c>
      <c r="G704" s="202"/>
      <c r="H704" s="204" t="s">
        <v>1</v>
      </c>
      <c r="I704" s="206"/>
      <c r="J704" s="202"/>
      <c r="K704" s="202"/>
      <c r="L704" s="207"/>
      <c r="M704" s="208"/>
      <c r="N704" s="209"/>
      <c r="O704" s="209"/>
      <c r="P704" s="209"/>
      <c r="Q704" s="209"/>
      <c r="R704" s="209"/>
      <c r="S704" s="209"/>
      <c r="T704" s="210"/>
      <c r="AT704" s="211" t="s">
        <v>129</v>
      </c>
      <c r="AU704" s="211" t="s">
        <v>127</v>
      </c>
      <c r="AV704" s="13" t="s">
        <v>80</v>
      </c>
      <c r="AW704" s="13" t="s">
        <v>30</v>
      </c>
      <c r="AX704" s="13" t="s">
        <v>72</v>
      </c>
      <c r="AY704" s="211" t="s">
        <v>119</v>
      </c>
    </row>
    <row r="705" spans="2:51" s="13" customFormat="1" ht="11.25">
      <c r="B705" s="201"/>
      <c r="C705" s="202"/>
      <c r="D705" s="203" t="s">
        <v>129</v>
      </c>
      <c r="E705" s="204" t="s">
        <v>1</v>
      </c>
      <c r="F705" s="205" t="s">
        <v>1052</v>
      </c>
      <c r="G705" s="202"/>
      <c r="H705" s="204" t="s">
        <v>1</v>
      </c>
      <c r="I705" s="206"/>
      <c r="J705" s="202"/>
      <c r="K705" s="202"/>
      <c r="L705" s="207"/>
      <c r="M705" s="208"/>
      <c r="N705" s="209"/>
      <c r="O705" s="209"/>
      <c r="P705" s="209"/>
      <c r="Q705" s="209"/>
      <c r="R705" s="209"/>
      <c r="S705" s="209"/>
      <c r="T705" s="210"/>
      <c r="AT705" s="211" t="s">
        <v>129</v>
      </c>
      <c r="AU705" s="211" t="s">
        <v>127</v>
      </c>
      <c r="AV705" s="13" t="s">
        <v>80</v>
      </c>
      <c r="AW705" s="13" t="s">
        <v>30</v>
      </c>
      <c r="AX705" s="13" t="s">
        <v>72</v>
      </c>
      <c r="AY705" s="211" t="s">
        <v>119</v>
      </c>
    </row>
    <row r="706" spans="2:51" s="14" customFormat="1" ht="11.25">
      <c r="B706" s="212"/>
      <c r="C706" s="213"/>
      <c r="D706" s="203" t="s">
        <v>129</v>
      </c>
      <c r="E706" s="214" t="s">
        <v>1</v>
      </c>
      <c r="F706" s="215" t="s">
        <v>205</v>
      </c>
      <c r="G706" s="213"/>
      <c r="H706" s="216">
        <v>8</v>
      </c>
      <c r="I706" s="217"/>
      <c r="J706" s="213"/>
      <c r="K706" s="213"/>
      <c r="L706" s="218"/>
      <c r="M706" s="219"/>
      <c r="N706" s="220"/>
      <c r="O706" s="220"/>
      <c r="P706" s="220"/>
      <c r="Q706" s="220"/>
      <c r="R706" s="220"/>
      <c r="S706" s="220"/>
      <c r="T706" s="221"/>
      <c r="AT706" s="222" t="s">
        <v>129</v>
      </c>
      <c r="AU706" s="222" t="s">
        <v>127</v>
      </c>
      <c r="AV706" s="14" t="s">
        <v>127</v>
      </c>
      <c r="AW706" s="14" t="s">
        <v>30</v>
      </c>
      <c r="AX706" s="14" t="s">
        <v>72</v>
      </c>
      <c r="AY706" s="222" t="s">
        <v>119</v>
      </c>
    </row>
    <row r="707" spans="2:51" s="13" customFormat="1" ht="11.25">
      <c r="B707" s="201"/>
      <c r="C707" s="202"/>
      <c r="D707" s="203" t="s">
        <v>129</v>
      </c>
      <c r="E707" s="204" t="s">
        <v>1</v>
      </c>
      <c r="F707" s="205" t="s">
        <v>1053</v>
      </c>
      <c r="G707" s="202"/>
      <c r="H707" s="204" t="s">
        <v>1</v>
      </c>
      <c r="I707" s="206"/>
      <c r="J707" s="202"/>
      <c r="K707" s="202"/>
      <c r="L707" s="207"/>
      <c r="M707" s="208"/>
      <c r="N707" s="209"/>
      <c r="O707" s="209"/>
      <c r="P707" s="209"/>
      <c r="Q707" s="209"/>
      <c r="R707" s="209"/>
      <c r="S707" s="209"/>
      <c r="T707" s="210"/>
      <c r="AT707" s="211" t="s">
        <v>129</v>
      </c>
      <c r="AU707" s="211" t="s">
        <v>127</v>
      </c>
      <c r="AV707" s="13" t="s">
        <v>80</v>
      </c>
      <c r="AW707" s="13" t="s">
        <v>30</v>
      </c>
      <c r="AX707" s="13" t="s">
        <v>72</v>
      </c>
      <c r="AY707" s="211" t="s">
        <v>119</v>
      </c>
    </row>
    <row r="708" spans="2:51" s="14" customFormat="1" ht="11.25">
      <c r="B708" s="212"/>
      <c r="C708" s="213"/>
      <c r="D708" s="203" t="s">
        <v>129</v>
      </c>
      <c r="E708" s="214" t="s">
        <v>1</v>
      </c>
      <c r="F708" s="215" t="s">
        <v>1054</v>
      </c>
      <c r="G708" s="213"/>
      <c r="H708" s="216">
        <v>10</v>
      </c>
      <c r="I708" s="217"/>
      <c r="J708" s="213"/>
      <c r="K708" s="213"/>
      <c r="L708" s="218"/>
      <c r="M708" s="219"/>
      <c r="N708" s="220"/>
      <c r="O708" s="220"/>
      <c r="P708" s="220"/>
      <c r="Q708" s="220"/>
      <c r="R708" s="220"/>
      <c r="S708" s="220"/>
      <c r="T708" s="221"/>
      <c r="AT708" s="222" t="s">
        <v>129</v>
      </c>
      <c r="AU708" s="222" t="s">
        <v>127</v>
      </c>
      <c r="AV708" s="14" t="s">
        <v>127</v>
      </c>
      <c r="AW708" s="14" t="s">
        <v>30</v>
      </c>
      <c r="AX708" s="14" t="s">
        <v>72</v>
      </c>
      <c r="AY708" s="222" t="s">
        <v>119</v>
      </c>
    </row>
    <row r="709" spans="2:51" s="13" customFormat="1" ht="11.25">
      <c r="B709" s="201"/>
      <c r="C709" s="202"/>
      <c r="D709" s="203" t="s">
        <v>129</v>
      </c>
      <c r="E709" s="204" t="s">
        <v>1</v>
      </c>
      <c r="F709" s="205" t="s">
        <v>1055</v>
      </c>
      <c r="G709" s="202"/>
      <c r="H709" s="204" t="s">
        <v>1</v>
      </c>
      <c r="I709" s="206"/>
      <c r="J709" s="202"/>
      <c r="K709" s="202"/>
      <c r="L709" s="207"/>
      <c r="M709" s="208"/>
      <c r="N709" s="209"/>
      <c r="O709" s="209"/>
      <c r="P709" s="209"/>
      <c r="Q709" s="209"/>
      <c r="R709" s="209"/>
      <c r="S709" s="209"/>
      <c r="T709" s="210"/>
      <c r="AT709" s="211" t="s">
        <v>129</v>
      </c>
      <c r="AU709" s="211" t="s">
        <v>127</v>
      </c>
      <c r="AV709" s="13" t="s">
        <v>80</v>
      </c>
      <c r="AW709" s="13" t="s">
        <v>30</v>
      </c>
      <c r="AX709" s="13" t="s">
        <v>72</v>
      </c>
      <c r="AY709" s="211" t="s">
        <v>119</v>
      </c>
    </row>
    <row r="710" spans="2:51" s="14" customFormat="1" ht="11.25">
      <c r="B710" s="212"/>
      <c r="C710" s="213"/>
      <c r="D710" s="203" t="s">
        <v>129</v>
      </c>
      <c r="E710" s="214" t="s">
        <v>1</v>
      </c>
      <c r="F710" s="215" t="s">
        <v>205</v>
      </c>
      <c r="G710" s="213"/>
      <c r="H710" s="216">
        <v>8</v>
      </c>
      <c r="I710" s="217"/>
      <c r="J710" s="213"/>
      <c r="K710" s="213"/>
      <c r="L710" s="218"/>
      <c r="M710" s="219"/>
      <c r="N710" s="220"/>
      <c r="O710" s="220"/>
      <c r="P710" s="220"/>
      <c r="Q710" s="220"/>
      <c r="R710" s="220"/>
      <c r="S710" s="220"/>
      <c r="T710" s="221"/>
      <c r="AT710" s="222" t="s">
        <v>129</v>
      </c>
      <c r="AU710" s="222" t="s">
        <v>127</v>
      </c>
      <c r="AV710" s="14" t="s">
        <v>127</v>
      </c>
      <c r="AW710" s="14" t="s">
        <v>30</v>
      </c>
      <c r="AX710" s="14" t="s">
        <v>72</v>
      </c>
      <c r="AY710" s="222" t="s">
        <v>119</v>
      </c>
    </row>
    <row r="711" spans="2:51" s="13" customFormat="1" ht="11.25">
      <c r="B711" s="201"/>
      <c r="C711" s="202"/>
      <c r="D711" s="203" t="s">
        <v>129</v>
      </c>
      <c r="E711" s="204" t="s">
        <v>1</v>
      </c>
      <c r="F711" s="205" t="s">
        <v>1056</v>
      </c>
      <c r="G711" s="202"/>
      <c r="H711" s="204" t="s">
        <v>1</v>
      </c>
      <c r="I711" s="206"/>
      <c r="J711" s="202"/>
      <c r="K711" s="202"/>
      <c r="L711" s="207"/>
      <c r="M711" s="208"/>
      <c r="N711" s="209"/>
      <c r="O711" s="209"/>
      <c r="P711" s="209"/>
      <c r="Q711" s="209"/>
      <c r="R711" s="209"/>
      <c r="S711" s="209"/>
      <c r="T711" s="210"/>
      <c r="AT711" s="211" t="s">
        <v>129</v>
      </c>
      <c r="AU711" s="211" t="s">
        <v>127</v>
      </c>
      <c r="AV711" s="13" t="s">
        <v>80</v>
      </c>
      <c r="AW711" s="13" t="s">
        <v>30</v>
      </c>
      <c r="AX711" s="13" t="s">
        <v>72</v>
      </c>
      <c r="AY711" s="211" t="s">
        <v>119</v>
      </c>
    </row>
    <row r="712" spans="2:51" s="14" customFormat="1" ht="11.25">
      <c r="B712" s="212"/>
      <c r="C712" s="213"/>
      <c r="D712" s="203" t="s">
        <v>129</v>
      </c>
      <c r="E712" s="214" t="s">
        <v>1</v>
      </c>
      <c r="F712" s="215" t="s">
        <v>120</v>
      </c>
      <c r="G712" s="213"/>
      <c r="H712" s="216">
        <v>9</v>
      </c>
      <c r="I712" s="217"/>
      <c r="J712" s="213"/>
      <c r="K712" s="213"/>
      <c r="L712" s="218"/>
      <c r="M712" s="219"/>
      <c r="N712" s="220"/>
      <c r="O712" s="220"/>
      <c r="P712" s="220"/>
      <c r="Q712" s="220"/>
      <c r="R712" s="220"/>
      <c r="S712" s="220"/>
      <c r="T712" s="221"/>
      <c r="AT712" s="222" t="s">
        <v>129</v>
      </c>
      <c r="AU712" s="222" t="s">
        <v>127</v>
      </c>
      <c r="AV712" s="14" t="s">
        <v>127</v>
      </c>
      <c r="AW712" s="14" t="s">
        <v>30</v>
      </c>
      <c r="AX712" s="14" t="s">
        <v>72</v>
      </c>
      <c r="AY712" s="222" t="s">
        <v>119</v>
      </c>
    </row>
    <row r="713" spans="2:51" s="13" customFormat="1" ht="11.25">
      <c r="B713" s="201"/>
      <c r="C713" s="202"/>
      <c r="D713" s="203" t="s">
        <v>129</v>
      </c>
      <c r="E713" s="204" t="s">
        <v>1</v>
      </c>
      <c r="F713" s="205" t="s">
        <v>1057</v>
      </c>
      <c r="G713" s="202"/>
      <c r="H713" s="204" t="s">
        <v>1</v>
      </c>
      <c r="I713" s="206"/>
      <c r="J713" s="202"/>
      <c r="K713" s="202"/>
      <c r="L713" s="207"/>
      <c r="M713" s="208"/>
      <c r="N713" s="209"/>
      <c r="O713" s="209"/>
      <c r="P713" s="209"/>
      <c r="Q713" s="209"/>
      <c r="R713" s="209"/>
      <c r="S713" s="209"/>
      <c r="T713" s="210"/>
      <c r="AT713" s="211" t="s">
        <v>129</v>
      </c>
      <c r="AU713" s="211" t="s">
        <v>127</v>
      </c>
      <c r="AV713" s="13" t="s">
        <v>80</v>
      </c>
      <c r="AW713" s="13" t="s">
        <v>30</v>
      </c>
      <c r="AX713" s="13" t="s">
        <v>72</v>
      </c>
      <c r="AY713" s="211" t="s">
        <v>119</v>
      </c>
    </row>
    <row r="714" spans="2:51" s="13" customFormat="1" ht="11.25">
      <c r="B714" s="201"/>
      <c r="C714" s="202"/>
      <c r="D714" s="203" t="s">
        <v>129</v>
      </c>
      <c r="E714" s="204" t="s">
        <v>1</v>
      </c>
      <c r="F714" s="205" t="s">
        <v>232</v>
      </c>
      <c r="G714" s="202"/>
      <c r="H714" s="204" t="s">
        <v>1</v>
      </c>
      <c r="I714" s="206"/>
      <c r="J714" s="202"/>
      <c r="K714" s="202"/>
      <c r="L714" s="207"/>
      <c r="M714" s="208"/>
      <c r="N714" s="209"/>
      <c r="O714" s="209"/>
      <c r="P714" s="209"/>
      <c r="Q714" s="209"/>
      <c r="R714" s="209"/>
      <c r="S714" s="209"/>
      <c r="T714" s="210"/>
      <c r="AT714" s="211" t="s">
        <v>129</v>
      </c>
      <c r="AU714" s="211" t="s">
        <v>127</v>
      </c>
      <c r="AV714" s="13" t="s">
        <v>80</v>
      </c>
      <c r="AW714" s="13" t="s">
        <v>30</v>
      </c>
      <c r="AX714" s="13" t="s">
        <v>72</v>
      </c>
      <c r="AY714" s="211" t="s">
        <v>119</v>
      </c>
    </row>
    <row r="715" spans="2:51" s="14" customFormat="1" ht="11.25">
      <c r="B715" s="212"/>
      <c r="C715" s="213"/>
      <c r="D715" s="203" t="s">
        <v>129</v>
      </c>
      <c r="E715" s="214" t="s">
        <v>1</v>
      </c>
      <c r="F715" s="215" t="s">
        <v>77</v>
      </c>
      <c r="G715" s="213"/>
      <c r="H715" s="216">
        <v>20</v>
      </c>
      <c r="I715" s="217"/>
      <c r="J715" s="213"/>
      <c r="K715" s="213"/>
      <c r="L715" s="218"/>
      <c r="M715" s="219"/>
      <c r="N715" s="220"/>
      <c r="O715" s="220"/>
      <c r="P715" s="220"/>
      <c r="Q715" s="220"/>
      <c r="R715" s="220"/>
      <c r="S715" s="220"/>
      <c r="T715" s="221"/>
      <c r="AT715" s="222" t="s">
        <v>129</v>
      </c>
      <c r="AU715" s="222" t="s">
        <v>127</v>
      </c>
      <c r="AV715" s="14" t="s">
        <v>127</v>
      </c>
      <c r="AW715" s="14" t="s">
        <v>30</v>
      </c>
      <c r="AX715" s="14" t="s">
        <v>72</v>
      </c>
      <c r="AY715" s="222" t="s">
        <v>119</v>
      </c>
    </row>
    <row r="716" spans="2:51" s="13" customFormat="1" ht="11.25">
      <c r="B716" s="201"/>
      <c r="C716" s="202"/>
      <c r="D716" s="203" t="s">
        <v>129</v>
      </c>
      <c r="E716" s="204" t="s">
        <v>1</v>
      </c>
      <c r="F716" s="205" t="s">
        <v>1058</v>
      </c>
      <c r="G716" s="202"/>
      <c r="H716" s="204" t="s">
        <v>1</v>
      </c>
      <c r="I716" s="206"/>
      <c r="J716" s="202"/>
      <c r="K716" s="202"/>
      <c r="L716" s="207"/>
      <c r="M716" s="208"/>
      <c r="N716" s="209"/>
      <c r="O716" s="209"/>
      <c r="P716" s="209"/>
      <c r="Q716" s="209"/>
      <c r="R716" s="209"/>
      <c r="S716" s="209"/>
      <c r="T716" s="210"/>
      <c r="AT716" s="211" t="s">
        <v>129</v>
      </c>
      <c r="AU716" s="211" t="s">
        <v>127</v>
      </c>
      <c r="AV716" s="13" t="s">
        <v>80</v>
      </c>
      <c r="AW716" s="13" t="s">
        <v>30</v>
      </c>
      <c r="AX716" s="13" t="s">
        <v>72</v>
      </c>
      <c r="AY716" s="211" t="s">
        <v>119</v>
      </c>
    </row>
    <row r="717" spans="2:51" s="14" customFormat="1" ht="11.25">
      <c r="B717" s="212"/>
      <c r="C717" s="213"/>
      <c r="D717" s="203" t="s">
        <v>129</v>
      </c>
      <c r="E717" s="214" t="s">
        <v>1</v>
      </c>
      <c r="F717" s="215" t="s">
        <v>1059</v>
      </c>
      <c r="G717" s="213"/>
      <c r="H717" s="216">
        <v>41</v>
      </c>
      <c r="I717" s="217"/>
      <c r="J717" s="213"/>
      <c r="K717" s="213"/>
      <c r="L717" s="218"/>
      <c r="M717" s="219"/>
      <c r="N717" s="220"/>
      <c r="O717" s="220"/>
      <c r="P717" s="220"/>
      <c r="Q717" s="220"/>
      <c r="R717" s="220"/>
      <c r="S717" s="220"/>
      <c r="T717" s="221"/>
      <c r="AT717" s="222" t="s">
        <v>129</v>
      </c>
      <c r="AU717" s="222" t="s">
        <v>127</v>
      </c>
      <c r="AV717" s="14" t="s">
        <v>127</v>
      </c>
      <c r="AW717" s="14" t="s">
        <v>30</v>
      </c>
      <c r="AX717" s="14" t="s">
        <v>72</v>
      </c>
      <c r="AY717" s="222" t="s">
        <v>119</v>
      </c>
    </row>
    <row r="718" spans="2:51" s="13" customFormat="1" ht="11.25">
      <c r="B718" s="201"/>
      <c r="C718" s="202"/>
      <c r="D718" s="203" t="s">
        <v>129</v>
      </c>
      <c r="E718" s="204" t="s">
        <v>1</v>
      </c>
      <c r="F718" s="205" t="s">
        <v>234</v>
      </c>
      <c r="G718" s="202"/>
      <c r="H718" s="204" t="s">
        <v>1</v>
      </c>
      <c r="I718" s="206"/>
      <c r="J718" s="202"/>
      <c r="K718" s="202"/>
      <c r="L718" s="207"/>
      <c r="M718" s="208"/>
      <c r="N718" s="209"/>
      <c r="O718" s="209"/>
      <c r="P718" s="209"/>
      <c r="Q718" s="209"/>
      <c r="R718" s="209"/>
      <c r="S718" s="209"/>
      <c r="T718" s="210"/>
      <c r="AT718" s="211" t="s">
        <v>129</v>
      </c>
      <c r="AU718" s="211" t="s">
        <v>127</v>
      </c>
      <c r="AV718" s="13" t="s">
        <v>80</v>
      </c>
      <c r="AW718" s="13" t="s">
        <v>30</v>
      </c>
      <c r="AX718" s="13" t="s">
        <v>72</v>
      </c>
      <c r="AY718" s="211" t="s">
        <v>119</v>
      </c>
    </row>
    <row r="719" spans="2:51" s="14" customFormat="1" ht="11.25">
      <c r="B719" s="212"/>
      <c r="C719" s="213"/>
      <c r="D719" s="203" t="s">
        <v>129</v>
      </c>
      <c r="E719" s="214" t="s">
        <v>1</v>
      </c>
      <c r="F719" s="215" t="s">
        <v>127</v>
      </c>
      <c r="G719" s="213"/>
      <c r="H719" s="216">
        <v>2</v>
      </c>
      <c r="I719" s="217"/>
      <c r="J719" s="213"/>
      <c r="K719" s="213"/>
      <c r="L719" s="218"/>
      <c r="M719" s="219"/>
      <c r="N719" s="220"/>
      <c r="O719" s="220"/>
      <c r="P719" s="220"/>
      <c r="Q719" s="220"/>
      <c r="R719" s="220"/>
      <c r="S719" s="220"/>
      <c r="T719" s="221"/>
      <c r="AT719" s="222" t="s">
        <v>129</v>
      </c>
      <c r="AU719" s="222" t="s">
        <v>127</v>
      </c>
      <c r="AV719" s="14" t="s">
        <v>127</v>
      </c>
      <c r="AW719" s="14" t="s">
        <v>30</v>
      </c>
      <c r="AX719" s="14" t="s">
        <v>72</v>
      </c>
      <c r="AY719" s="222" t="s">
        <v>119</v>
      </c>
    </row>
    <row r="720" spans="2:51" s="13" customFormat="1" ht="11.25">
      <c r="B720" s="201"/>
      <c r="C720" s="202"/>
      <c r="D720" s="203" t="s">
        <v>129</v>
      </c>
      <c r="E720" s="204" t="s">
        <v>1</v>
      </c>
      <c r="F720" s="205" t="s">
        <v>1060</v>
      </c>
      <c r="G720" s="202"/>
      <c r="H720" s="204" t="s">
        <v>1</v>
      </c>
      <c r="I720" s="206"/>
      <c r="J720" s="202"/>
      <c r="K720" s="202"/>
      <c r="L720" s="207"/>
      <c r="M720" s="208"/>
      <c r="N720" s="209"/>
      <c r="O720" s="209"/>
      <c r="P720" s="209"/>
      <c r="Q720" s="209"/>
      <c r="R720" s="209"/>
      <c r="S720" s="209"/>
      <c r="T720" s="210"/>
      <c r="AT720" s="211" t="s">
        <v>129</v>
      </c>
      <c r="AU720" s="211" t="s">
        <v>127</v>
      </c>
      <c r="AV720" s="13" t="s">
        <v>80</v>
      </c>
      <c r="AW720" s="13" t="s">
        <v>30</v>
      </c>
      <c r="AX720" s="13" t="s">
        <v>72</v>
      </c>
      <c r="AY720" s="211" t="s">
        <v>119</v>
      </c>
    </row>
    <row r="721" spans="1:65" s="13" customFormat="1" ht="11.25">
      <c r="B721" s="201"/>
      <c r="C721" s="202"/>
      <c r="D721" s="203" t="s">
        <v>129</v>
      </c>
      <c r="E721" s="204" t="s">
        <v>1</v>
      </c>
      <c r="F721" s="205" t="s">
        <v>225</v>
      </c>
      <c r="G721" s="202"/>
      <c r="H721" s="204" t="s">
        <v>1</v>
      </c>
      <c r="I721" s="206"/>
      <c r="J721" s="202"/>
      <c r="K721" s="202"/>
      <c r="L721" s="207"/>
      <c r="M721" s="208"/>
      <c r="N721" s="209"/>
      <c r="O721" s="209"/>
      <c r="P721" s="209"/>
      <c r="Q721" s="209"/>
      <c r="R721" s="209"/>
      <c r="S721" s="209"/>
      <c r="T721" s="210"/>
      <c r="AT721" s="211" t="s">
        <v>129</v>
      </c>
      <c r="AU721" s="211" t="s">
        <v>127</v>
      </c>
      <c r="AV721" s="13" t="s">
        <v>80</v>
      </c>
      <c r="AW721" s="13" t="s">
        <v>30</v>
      </c>
      <c r="AX721" s="13" t="s">
        <v>72</v>
      </c>
      <c r="AY721" s="211" t="s">
        <v>119</v>
      </c>
    </row>
    <row r="722" spans="1:65" s="14" customFormat="1" ht="11.25">
      <c r="B722" s="212"/>
      <c r="C722" s="213"/>
      <c r="D722" s="203" t="s">
        <v>129</v>
      </c>
      <c r="E722" s="214" t="s">
        <v>1</v>
      </c>
      <c r="F722" s="215" t="s">
        <v>8</v>
      </c>
      <c r="G722" s="213"/>
      <c r="H722" s="216">
        <v>12</v>
      </c>
      <c r="I722" s="217"/>
      <c r="J722" s="213"/>
      <c r="K722" s="213"/>
      <c r="L722" s="218"/>
      <c r="M722" s="219"/>
      <c r="N722" s="220"/>
      <c r="O722" s="220"/>
      <c r="P722" s="220"/>
      <c r="Q722" s="220"/>
      <c r="R722" s="220"/>
      <c r="S722" s="220"/>
      <c r="T722" s="221"/>
      <c r="AT722" s="222" t="s">
        <v>129</v>
      </c>
      <c r="AU722" s="222" t="s">
        <v>127</v>
      </c>
      <c r="AV722" s="14" t="s">
        <v>127</v>
      </c>
      <c r="AW722" s="14" t="s">
        <v>30</v>
      </c>
      <c r="AX722" s="14" t="s">
        <v>72</v>
      </c>
      <c r="AY722" s="222" t="s">
        <v>119</v>
      </c>
    </row>
    <row r="723" spans="1:65" s="13" customFormat="1" ht="11.25">
      <c r="B723" s="201"/>
      <c r="C723" s="202"/>
      <c r="D723" s="203" t="s">
        <v>129</v>
      </c>
      <c r="E723" s="204" t="s">
        <v>1</v>
      </c>
      <c r="F723" s="205" t="s">
        <v>241</v>
      </c>
      <c r="G723" s="202"/>
      <c r="H723" s="204" t="s">
        <v>1</v>
      </c>
      <c r="I723" s="206"/>
      <c r="J723" s="202"/>
      <c r="K723" s="202"/>
      <c r="L723" s="207"/>
      <c r="M723" s="208"/>
      <c r="N723" s="209"/>
      <c r="O723" s="209"/>
      <c r="P723" s="209"/>
      <c r="Q723" s="209"/>
      <c r="R723" s="209"/>
      <c r="S723" s="209"/>
      <c r="T723" s="210"/>
      <c r="AT723" s="211" t="s">
        <v>129</v>
      </c>
      <c r="AU723" s="211" t="s">
        <v>127</v>
      </c>
      <c r="AV723" s="13" t="s">
        <v>80</v>
      </c>
      <c r="AW723" s="13" t="s">
        <v>30</v>
      </c>
      <c r="AX723" s="13" t="s">
        <v>72</v>
      </c>
      <c r="AY723" s="211" t="s">
        <v>119</v>
      </c>
    </row>
    <row r="724" spans="1:65" s="14" customFormat="1" ht="11.25">
      <c r="B724" s="212"/>
      <c r="C724" s="213"/>
      <c r="D724" s="203" t="s">
        <v>129</v>
      </c>
      <c r="E724" s="214" t="s">
        <v>1</v>
      </c>
      <c r="F724" s="215" t="s">
        <v>303</v>
      </c>
      <c r="G724" s="213"/>
      <c r="H724" s="216">
        <v>14</v>
      </c>
      <c r="I724" s="217"/>
      <c r="J724" s="213"/>
      <c r="K724" s="213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129</v>
      </c>
      <c r="AU724" s="222" t="s">
        <v>127</v>
      </c>
      <c r="AV724" s="14" t="s">
        <v>127</v>
      </c>
      <c r="AW724" s="14" t="s">
        <v>30</v>
      </c>
      <c r="AX724" s="14" t="s">
        <v>72</v>
      </c>
      <c r="AY724" s="222" t="s">
        <v>119</v>
      </c>
    </row>
    <row r="725" spans="1:65" s="13" customFormat="1" ht="11.25">
      <c r="B725" s="201"/>
      <c r="C725" s="202"/>
      <c r="D725" s="203" t="s">
        <v>129</v>
      </c>
      <c r="E725" s="204" t="s">
        <v>1</v>
      </c>
      <c r="F725" s="205" t="s">
        <v>244</v>
      </c>
      <c r="G725" s="202"/>
      <c r="H725" s="204" t="s">
        <v>1</v>
      </c>
      <c r="I725" s="206"/>
      <c r="J725" s="202"/>
      <c r="K725" s="202"/>
      <c r="L725" s="207"/>
      <c r="M725" s="208"/>
      <c r="N725" s="209"/>
      <c r="O725" s="209"/>
      <c r="P725" s="209"/>
      <c r="Q725" s="209"/>
      <c r="R725" s="209"/>
      <c r="S725" s="209"/>
      <c r="T725" s="210"/>
      <c r="AT725" s="211" t="s">
        <v>129</v>
      </c>
      <c r="AU725" s="211" t="s">
        <v>127</v>
      </c>
      <c r="AV725" s="13" t="s">
        <v>80</v>
      </c>
      <c r="AW725" s="13" t="s">
        <v>30</v>
      </c>
      <c r="AX725" s="13" t="s">
        <v>72</v>
      </c>
      <c r="AY725" s="211" t="s">
        <v>119</v>
      </c>
    </row>
    <row r="726" spans="1:65" s="14" customFormat="1" ht="11.25">
      <c r="B726" s="212"/>
      <c r="C726" s="213"/>
      <c r="D726" s="203" t="s">
        <v>129</v>
      </c>
      <c r="E726" s="214" t="s">
        <v>1</v>
      </c>
      <c r="F726" s="215" t="s">
        <v>80</v>
      </c>
      <c r="G726" s="213"/>
      <c r="H726" s="216">
        <v>1</v>
      </c>
      <c r="I726" s="217"/>
      <c r="J726" s="213"/>
      <c r="K726" s="213"/>
      <c r="L726" s="218"/>
      <c r="M726" s="219"/>
      <c r="N726" s="220"/>
      <c r="O726" s="220"/>
      <c r="P726" s="220"/>
      <c r="Q726" s="220"/>
      <c r="R726" s="220"/>
      <c r="S726" s="220"/>
      <c r="T726" s="221"/>
      <c r="AT726" s="222" t="s">
        <v>129</v>
      </c>
      <c r="AU726" s="222" t="s">
        <v>127</v>
      </c>
      <c r="AV726" s="14" t="s">
        <v>127</v>
      </c>
      <c r="AW726" s="14" t="s">
        <v>30</v>
      </c>
      <c r="AX726" s="14" t="s">
        <v>72</v>
      </c>
      <c r="AY726" s="222" t="s">
        <v>119</v>
      </c>
    </row>
    <row r="727" spans="1:65" s="13" customFormat="1" ht="11.25">
      <c r="B727" s="201"/>
      <c r="C727" s="202"/>
      <c r="D727" s="203" t="s">
        <v>129</v>
      </c>
      <c r="E727" s="204" t="s">
        <v>1</v>
      </c>
      <c r="F727" s="205" t="s">
        <v>248</v>
      </c>
      <c r="G727" s="202"/>
      <c r="H727" s="204" t="s">
        <v>1</v>
      </c>
      <c r="I727" s="206"/>
      <c r="J727" s="202"/>
      <c r="K727" s="202"/>
      <c r="L727" s="207"/>
      <c r="M727" s="208"/>
      <c r="N727" s="209"/>
      <c r="O727" s="209"/>
      <c r="P727" s="209"/>
      <c r="Q727" s="209"/>
      <c r="R727" s="209"/>
      <c r="S727" s="209"/>
      <c r="T727" s="210"/>
      <c r="AT727" s="211" t="s">
        <v>129</v>
      </c>
      <c r="AU727" s="211" t="s">
        <v>127</v>
      </c>
      <c r="AV727" s="13" t="s">
        <v>80</v>
      </c>
      <c r="AW727" s="13" t="s">
        <v>30</v>
      </c>
      <c r="AX727" s="13" t="s">
        <v>72</v>
      </c>
      <c r="AY727" s="211" t="s">
        <v>119</v>
      </c>
    </row>
    <row r="728" spans="1:65" s="14" customFormat="1" ht="11.25">
      <c r="B728" s="212"/>
      <c r="C728" s="213"/>
      <c r="D728" s="203" t="s">
        <v>129</v>
      </c>
      <c r="E728" s="214" t="s">
        <v>1</v>
      </c>
      <c r="F728" s="215" t="s">
        <v>148</v>
      </c>
      <c r="G728" s="213"/>
      <c r="H728" s="216">
        <v>3</v>
      </c>
      <c r="I728" s="217"/>
      <c r="J728" s="213"/>
      <c r="K728" s="213"/>
      <c r="L728" s="218"/>
      <c r="M728" s="219"/>
      <c r="N728" s="220"/>
      <c r="O728" s="220"/>
      <c r="P728" s="220"/>
      <c r="Q728" s="220"/>
      <c r="R728" s="220"/>
      <c r="S728" s="220"/>
      <c r="T728" s="221"/>
      <c r="AT728" s="222" t="s">
        <v>129</v>
      </c>
      <c r="AU728" s="222" t="s">
        <v>127</v>
      </c>
      <c r="AV728" s="14" t="s">
        <v>127</v>
      </c>
      <c r="AW728" s="14" t="s">
        <v>30</v>
      </c>
      <c r="AX728" s="14" t="s">
        <v>72</v>
      </c>
      <c r="AY728" s="222" t="s">
        <v>119</v>
      </c>
    </row>
    <row r="729" spans="1:65" s="15" customFormat="1" ht="11.25">
      <c r="B729" s="223"/>
      <c r="C729" s="224"/>
      <c r="D729" s="203" t="s">
        <v>129</v>
      </c>
      <c r="E729" s="225" t="s">
        <v>1</v>
      </c>
      <c r="F729" s="226" t="s">
        <v>138</v>
      </c>
      <c r="G729" s="224"/>
      <c r="H729" s="227">
        <v>128</v>
      </c>
      <c r="I729" s="228"/>
      <c r="J729" s="224"/>
      <c r="K729" s="224"/>
      <c r="L729" s="229"/>
      <c r="M729" s="230"/>
      <c r="N729" s="231"/>
      <c r="O729" s="231"/>
      <c r="P729" s="231"/>
      <c r="Q729" s="231"/>
      <c r="R729" s="231"/>
      <c r="S729" s="231"/>
      <c r="T729" s="232"/>
      <c r="AT729" s="233" t="s">
        <v>129</v>
      </c>
      <c r="AU729" s="233" t="s">
        <v>127</v>
      </c>
      <c r="AV729" s="15" t="s">
        <v>126</v>
      </c>
      <c r="AW729" s="15" t="s">
        <v>30</v>
      </c>
      <c r="AX729" s="15" t="s">
        <v>80</v>
      </c>
      <c r="AY729" s="233" t="s">
        <v>119</v>
      </c>
    </row>
    <row r="730" spans="1:65" s="14" customFormat="1" ht="11.25">
      <c r="B730" s="212"/>
      <c r="C730" s="213"/>
      <c r="D730" s="203" t="s">
        <v>129</v>
      </c>
      <c r="E730" s="213"/>
      <c r="F730" s="215" t="s">
        <v>1061</v>
      </c>
      <c r="G730" s="213"/>
      <c r="H730" s="216">
        <v>153.6</v>
      </c>
      <c r="I730" s="217"/>
      <c r="J730" s="213"/>
      <c r="K730" s="213"/>
      <c r="L730" s="218"/>
      <c r="M730" s="219"/>
      <c r="N730" s="220"/>
      <c r="O730" s="220"/>
      <c r="P730" s="220"/>
      <c r="Q730" s="220"/>
      <c r="R730" s="220"/>
      <c r="S730" s="220"/>
      <c r="T730" s="221"/>
      <c r="AT730" s="222" t="s">
        <v>129</v>
      </c>
      <c r="AU730" s="222" t="s">
        <v>127</v>
      </c>
      <c r="AV730" s="14" t="s">
        <v>127</v>
      </c>
      <c r="AW730" s="14" t="s">
        <v>4</v>
      </c>
      <c r="AX730" s="14" t="s">
        <v>80</v>
      </c>
      <c r="AY730" s="222" t="s">
        <v>119</v>
      </c>
    </row>
    <row r="731" spans="1:65" s="2" customFormat="1" ht="24.2" customHeight="1">
      <c r="A731" s="34"/>
      <c r="B731" s="35"/>
      <c r="C731" s="187" t="s">
        <v>1062</v>
      </c>
      <c r="D731" s="187" t="s">
        <v>122</v>
      </c>
      <c r="E731" s="188" t="s">
        <v>1063</v>
      </c>
      <c r="F731" s="189" t="s">
        <v>1064</v>
      </c>
      <c r="G731" s="190" t="s">
        <v>390</v>
      </c>
      <c r="H731" s="191">
        <v>25</v>
      </c>
      <c r="I731" s="192"/>
      <c r="J731" s="193">
        <f>ROUND(I731*H731,2)</f>
        <v>0</v>
      </c>
      <c r="K731" s="194"/>
      <c r="L731" s="39"/>
      <c r="M731" s="195" t="s">
        <v>1</v>
      </c>
      <c r="N731" s="196" t="s">
        <v>38</v>
      </c>
      <c r="O731" s="71"/>
      <c r="P731" s="197">
        <f>O731*H731</f>
        <v>0</v>
      </c>
      <c r="Q731" s="197">
        <v>0</v>
      </c>
      <c r="R731" s="197">
        <f>Q731*H731</f>
        <v>0</v>
      </c>
      <c r="S731" s="197">
        <v>0</v>
      </c>
      <c r="T731" s="198">
        <f>S731*H731</f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99" t="s">
        <v>320</v>
      </c>
      <c r="AT731" s="199" t="s">
        <v>122</v>
      </c>
      <c r="AU731" s="199" t="s">
        <v>127</v>
      </c>
      <c r="AY731" s="17" t="s">
        <v>119</v>
      </c>
      <c r="BE731" s="200">
        <f>IF(N731="základní",J731,0)</f>
        <v>0</v>
      </c>
      <c r="BF731" s="200">
        <f>IF(N731="snížená",J731,0)</f>
        <v>0</v>
      </c>
      <c r="BG731" s="200">
        <f>IF(N731="zákl. přenesená",J731,0)</f>
        <v>0</v>
      </c>
      <c r="BH731" s="200">
        <f>IF(N731="sníž. přenesená",J731,0)</f>
        <v>0</v>
      </c>
      <c r="BI731" s="200">
        <f>IF(N731="nulová",J731,0)</f>
        <v>0</v>
      </c>
      <c r="BJ731" s="17" t="s">
        <v>127</v>
      </c>
      <c r="BK731" s="200">
        <f>ROUND(I731*H731,2)</f>
        <v>0</v>
      </c>
      <c r="BL731" s="17" t="s">
        <v>320</v>
      </c>
      <c r="BM731" s="199" t="s">
        <v>1065</v>
      </c>
    </row>
    <row r="732" spans="1:65" s="13" customFormat="1" ht="11.25">
      <c r="B732" s="201"/>
      <c r="C732" s="202"/>
      <c r="D732" s="203" t="s">
        <v>129</v>
      </c>
      <c r="E732" s="204" t="s">
        <v>1</v>
      </c>
      <c r="F732" s="205" t="s">
        <v>1066</v>
      </c>
      <c r="G732" s="202"/>
      <c r="H732" s="204" t="s">
        <v>1</v>
      </c>
      <c r="I732" s="206"/>
      <c r="J732" s="202"/>
      <c r="K732" s="202"/>
      <c r="L732" s="207"/>
      <c r="M732" s="208"/>
      <c r="N732" s="209"/>
      <c r="O732" s="209"/>
      <c r="P732" s="209"/>
      <c r="Q732" s="209"/>
      <c r="R732" s="209"/>
      <c r="S732" s="209"/>
      <c r="T732" s="210"/>
      <c r="AT732" s="211" t="s">
        <v>129</v>
      </c>
      <c r="AU732" s="211" t="s">
        <v>127</v>
      </c>
      <c r="AV732" s="13" t="s">
        <v>80</v>
      </c>
      <c r="AW732" s="13" t="s">
        <v>30</v>
      </c>
      <c r="AX732" s="13" t="s">
        <v>72</v>
      </c>
      <c r="AY732" s="211" t="s">
        <v>119</v>
      </c>
    </row>
    <row r="733" spans="1:65" s="14" customFormat="1" ht="11.25">
      <c r="B733" s="212"/>
      <c r="C733" s="213"/>
      <c r="D733" s="203" t="s">
        <v>129</v>
      </c>
      <c r="E733" s="214" t="s">
        <v>1</v>
      </c>
      <c r="F733" s="215" t="s">
        <v>361</v>
      </c>
      <c r="G733" s="213"/>
      <c r="H733" s="216">
        <v>25</v>
      </c>
      <c r="I733" s="217"/>
      <c r="J733" s="213"/>
      <c r="K733" s="213"/>
      <c r="L733" s="218"/>
      <c r="M733" s="219"/>
      <c r="N733" s="220"/>
      <c r="O733" s="220"/>
      <c r="P733" s="220"/>
      <c r="Q733" s="220"/>
      <c r="R733" s="220"/>
      <c r="S733" s="220"/>
      <c r="T733" s="221"/>
      <c r="AT733" s="222" t="s">
        <v>129</v>
      </c>
      <c r="AU733" s="222" t="s">
        <v>127</v>
      </c>
      <c r="AV733" s="14" t="s">
        <v>127</v>
      </c>
      <c r="AW733" s="14" t="s">
        <v>30</v>
      </c>
      <c r="AX733" s="14" t="s">
        <v>80</v>
      </c>
      <c r="AY733" s="222" t="s">
        <v>119</v>
      </c>
    </row>
    <row r="734" spans="1:65" s="2" customFormat="1" ht="24.2" customHeight="1">
      <c r="A734" s="34"/>
      <c r="B734" s="35"/>
      <c r="C734" s="239" t="s">
        <v>1067</v>
      </c>
      <c r="D734" s="239" t="s">
        <v>202</v>
      </c>
      <c r="E734" s="240" t="s">
        <v>1068</v>
      </c>
      <c r="F734" s="241" t="s">
        <v>1069</v>
      </c>
      <c r="G734" s="242" t="s">
        <v>390</v>
      </c>
      <c r="H734" s="243">
        <v>28.75</v>
      </c>
      <c r="I734" s="244"/>
      <c r="J734" s="245">
        <f>ROUND(I734*H734,2)</f>
        <v>0</v>
      </c>
      <c r="K734" s="246"/>
      <c r="L734" s="247"/>
      <c r="M734" s="248" t="s">
        <v>1</v>
      </c>
      <c r="N734" s="249" t="s">
        <v>38</v>
      </c>
      <c r="O734" s="71"/>
      <c r="P734" s="197">
        <f>O734*H734</f>
        <v>0</v>
      </c>
      <c r="Q734" s="197">
        <v>1.3999999999999999E-4</v>
      </c>
      <c r="R734" s="197">
        <f>Q734*H734</f>
        <v>4.0249999999999999E-3</v>
      </c>
      <c r="S734" s="197">
        <v>0</v>
      </c>
      <c r="T734" s="198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99" t="s">
        <v>406</v>
      </c>
      <c r="AT734" s="199" t="s">
        <v>202</v>
      </c>
      <c r="AU734" s="199" t="s">
        <v>127</v>
      </c>
      <c r="AY734" s="17" t="s">
        <v>119</v>
      </c>
      <c r="BE734" s="200">
        <f>IF(N734="základní",J734,0)</f>
        <v>0</v>
      </c>
      <c r="BF734" s="200">
        <f>IF(N734="snížená",J734,0)</f>
        <v>0</v>
      </c>
      <c r="BG734" s="200">
        <f>IF(N734="zákl. přenesená",J734,0)</f>
        <v>0</v>
      </c>
      <c r="BH734" s="200">
        <f>IF(N734="sníž. přenesená",J734,0)</f>
        <v>0</v>
      </c>
      <c r="BI734" s="200">
        <f>IF(N734="nulová",J734,0)</f>
        <v>0</v>
      </c>
      <c r="BJ734" s="17" t="s">
        <v>127</v>
      </c>
      <c r="BK734" s="200">
        <f>ROUND(I734*H734,2)</f>
        <v>0</v>
      </c>
      <c r="BL734" s="17" t="s">
        <v>320</v>
      </c>
      <c r="BM734" s="199" t="s">
        <v>1070</v>
      </c>
    </row>
    <row r="735" spans="1:65" s="14" customFormat="1" ht="11.25">
      <c r="B735" s="212"/>
      <c r="C735" s="213"/>
      <c r="D735" s="203" t="s">
        <v>129</v>
      </c>
      <c r="E735" s="213"/>
      <c r="F735" s="215" t="s">
        <v>1071</v>
      </c>
      <c r="G735" s="213"/>
      <c r="H735" s="216">
        <v>28.75</v>
      </c>
      <c r="I735" s="217"/>
      <c r="J735" s="213"/>
      <c r="K735" s="213"/>
      <c r="L735" s="218"/>
      <c r="M735" s="219"/>
      <c r="N735" s="220"/>
      <c r="O735" s="220"/>
      <c r="P735" s="220"/>
      <c r="Q735" s="220"/>
      <c r="R735" s="220"/>
      <c r="S735" s="220"/>
      <c r="T735" s="221"/>
      <c r="AT735" s="222" t="s">
        <v>129</v>
      </c>
      <c r="AU735" s="222" t="s">
        <v>127</v>
      </c>
      <c r="AV735" s="14" t="s">
        <v>127</v>
      </c>
      <c r="AW735" s="14" t="s">
        <v>4</v>
      </c>
      <c r="AX735" s="14" t="s">
        <v>80</v>
      </c>
      <c r="AY735" s="222" t="s">
        <v>119</v>
      </c>
    </row>
    <row r="736" spans="1:65" s="2" customFormat="1" ht="33" customHeight="1">
      <c r="A736" s="34"/>
      <c r="B736" s="35"/>
      <c r="C736" s="187" t="s">
        <v>1072</v>
      </c>
      <c r="D736" s="187" t="s">
        <v>122</v>
      </c>
      <c r="E736" s="188" t="s">
        <v>1073</v>
      </c>
      <c r="F736" s="189" t="s">
        <v>1074</v>
      </c>
      <c r="G736" s="190" t="s">
        <v>390</v>
      </c>
      <c r="H736" s="191">
        <v>12</v>
      </c>
      <c r="I736" s="192"/>
      <c r="J736" s="193">
        <f>ROUND(I736*H736,2)</f>
        <v>0</v>
      </c>
      <c r="K736" s="194"/>
      <c r="L736" s="39"/>
      <c r="M736" s="195" t="s">
        <v>1</v>
      </c>
      <c r="N736" s="196" t="s">
        <v>38</v>
      </c>
      <c r="O736" s="71"/>
      <c r="P736" s="197">
        <f>O736*H736</f>
        <v>0</v>
      </c>
      <c r="Q736" s="197">
        <v>0</v>
      </c>
      <c r="R736" s="197">
        <f>Q736*H736</f>
        <v>0</v>
      </c>
      <c r="S736" s="197">
        <v>0</v>
      </c>
      <c r="T736" s="198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9" t="s">
        <v>320</v>
      </c>
      <c r="AT736" s="199" t="s">
        <v>122</v>
      </c>
      <c r="AU736" s="199" t="s">
        <v>127</v>
      </c>
      <c r="AY736" s="17" t="s">
        <v>119</v>
      </c>
      <c r="BE736" s="200">
        <f>IF(N736="základní",J736,0)</f>
        <v>0</v>
      </c>
      <c r="BF736" s="200">
        <f>IF(N736="snížená",J736,0)</f>
        <v>0</v>
      </c>
      <c r="BG736" s="200">
        <f>IF(N736="zákl. přenesená",J736,0)</f>
        <v>0</v>
      </c>
      <c r="BH736" s="200">
        <f>IF(N736="sníž. přenesená",J736,0)</f>
        <v>0</v>
      </c>
      <c r="BI736" s="200">
        <f>IF(N736="nulová",J736,0)</f>
        <v>0</v>
      </c>
      <c r="BJ736" s="17" t="s">
        <v>127</v>
      </c>
      <c r="BK736" s="200">
        <f>ROUND(I736*H736,2)</f>
        <v>0</v>
      </c>
      <c r="BL736" s="17" t="s">
        <v>320</v>
      </c>
      <c r="BM736" s="199" t="s">
        <v>1075</v>
      </c>
    </row>
    <row r="737" spans="1:65" s="13" customFormat="1" ht="11.25">
      <c r="B737" s="201"/>
      <c r="C737" s="202"/>
      <c r="D737" s="203" t="s">
        <v>129</v>
      </c>
      <c r="E737" s="204" t="s">
        <v>1</v>
      </c>
      <c r="F737" s="205" t="s">
        <v>692</v>
      </c>
      <c r="G737" s="202"/>
      <c r="H737" s="204" t="s">
        <v>1</v>
      </c>
      <c r="I737" s="206"/>
      <c r="J737" s="202"/>
      <c r="K737" s="202"/>
      <c r="L737" s="207"/>
      <c r="M737" s="208"/>
      <c r="N737" s="209"/>
      <c r="O737" s="209"/>
      <c r="P737" s="209"/>
      <c r="Q737" s="209"/>
      <c r="R737" s="209"/>
      <c r="S737" s="209"/>
      <c r="T737" s="210"/>
      <c r="AT737" s="211" t="s">
        <v>129</v>
      </c>
      <c r="AU737" s="211" t="s">
        <v>127</v>
      </c>
      <c r="AV737" s="13" t="s">
        <v>80</v>
      </c>
      <c r="AW737" s="13" t="s">
        <v>30</v>
      </c>
      <c r="AX737" s="13" t="s">
        <v>72</v>
      </c>
      <c r="AY737" s="211" t="s">
        <v>119</v>
      </c>
    </row>
    <row r="738" spans="1:65" s="14" customFormat="1" ht="11.25">
      <c r="B738" s="212"/>
      <c r="C738" s="213"/>
      <c r="D738" s="203" t="s">
        <v>129</v>
      </c>
      <c r="E738" s="214" t="s">
        <v>1</v>
      </c>
      <c r="F738" s="215" t="s">
        <v>8</v>
      </c>
      <c r="G738" s="213"/>
      <c r="H738" s="216">
        <v>12</v>
      </c>
      <c r="I738" s="217"/>
      <c r="J738" s="213"/>
      <c r="K738" s="213"/>
      <c r="L738" s="218"/>
      <c r="M738" s="219"/>
      <c r="N738" s="220"/>
      <c r="O738" s="220"/>
      <c r="P738" s="220"/>
      <c r="Q738" s="220"/>
      <c r="R738" s="220"/>
      <c r="S738" s="220"/>
      <c r="T738" s="221"/>
      <c r="AT738" s="222" t="s">
        <v>129</v>
      </c>
      <c r="AU738" s="222" t="s">
        <v>127</v>
      </c>
      <c r="AV738" s="14" t="s">
        <v>127</v>
      </c>
      <c r="AW738" s="14" t="s">
        <v>30</v>
      </c>
      <c r="AX738" s="14" t="s">
        <v>80</v>
      </c>
      <c r="AY738" s="222" t="s">
        <v>119</v>
      </c>
    </row>
    <row r="739" spans="1:65" s="2" customFormat="1" ht="24.2" customHeight="1">
      <c r="A739" s="34"/>
      <c r="B739" s="35"/>
      <c r="C739" s="239" t="s">
        <v>1076</v>
      </c>
      <c r="D739" s="239" t="s">
        <v>202</v>
      </c>
      <c r="E739" s="240" t="s">
        <v>1077</v>
      </c>
      <c r="F739" s="241" t="s">
        <v>1078</v>
      </c>
      <c r="G739" s="242" t="s">
        <v>390</v>
      </c>
      <c r="H739" s="243">
        <v>14.4</v>
      </c>
      <c r="I739" s="244"/>
      <c r="J739" s="245">
        <f>ROUND(I739*H739,2)</f>
        <v>0</v>
      </c>
      <c r="K739" s="246"/>
      <c r="L739" s="247"/>
      <c r="M739" s="248" t="s">
        <v>1</v>
      </c>
      <c r="N739" s="249" t="s">
        <v>38</v>
      </c>
      <c r="O739" s="71"/>
      <c r="P739" s="197">
        <f>O739*H739</f>
        <v>0</v>
      </c>
      <c r="Q739" s="197">
        <v>2.5000000000000001E-4</v>
      </c>
      <c r="R739" s="197">
        <f>Q739*H739</f>
        <v>3.6000000000000003E-3</v>
      </c>
      <c r="S739" s="197">
        <v>0</v>
      </c>
      <c r="T739" s="198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99" t="s">
        <v>406</v>
      </c>
      <c r="AT739" s="199" t="s">
        <v>202</v>
      </c>
      <c r="AU739" s="199" t="s">
        <v>127</v>
      </c>
      <c r="AY739" s="17" t="s">
        <v>119</v>
      </c>
      <c r="BE739" s="200">
        <f>IF(N739="základní",J739,0)</f>
        <v>0</v>
      </c>
      <c r="BF739" s="200">
        <f>IF(N739="snížená",J739,0)</f>
        <v>0</v>
      </c>
      <c r="BG739" s="200">
        <f>IF(N739="zákl. přenesená",J739,0)</f>
        <v>0</v>
      </c>
      <c r="BH739" s="200">
        <f>IF(N739="sníž. přenesená",J739,0)</f>
        <v>0</v>
      </c>
      <c r="BI739" s="200">
        <f>IF(N739="nulová",J739,0)</f>
        <v>0</v>
      </c>
      <c r="BJ739" s="17" t="s">
        <v>127</v>
      </c>
      <c r="BK739" s="200">
        <f>ROUND(I739*H739,2)</f>
        <v>0</v>
      </c>
      <c r="BL739" s="17" t="s">
        <v>320</v>
      </c>
      <c r="BM739" s="199" t="s">
        <v>1079</v>
      </c>
    </row>
    <row r="740" spans="1:65" s="14" customFormat="1" ht="11.25">
      <c r="B740" s="212"/>
      <c r="C740" s="213"/>
      <c r="D740" s="203" t="s">
        <v>129</v>
      </c>
      <c r="E740" s="213"/>
      <c r="F740" s="215" t="s">
        <v>1080</v>
      </c>
      <c r="G740" s="213"/>
      <c r="H740" s="216">
        <v>14.4</v>
      </c>
      <c r="I740" s="217"/>
      <c r="J740" s="213"/>
      <c r="K740" s="213"/>
      <c r="L740" s="218"/>
      <c r="M740" s="219"/>
      <c r="N740" s="220"/>
      <c r="O740" s="220"/>
      <c r="P740" s="220"/>
      <c r="Q740" s="220"/>
      <c r="R740" s="220"/>
      <c r="S740" s="220"/>
      <c r="T740" s="221"/>
      <c r="AT740" s="222" t="s">
        <v>129</v>
      </c>
      <c r="AU740" s="222" t="s">
        <v>127</v>
      </c>
      <c r="AV740" s="14" t="s">
        <v>127</v>
      </c>
      <c r="AW740" s="14" t="s">
        <v>4</v>
      </c>
      <c r="AX740" s="14" t="s">
        <v>80</v>
      </c>
      <c r="AY740" s="222" t="s">
        <v>119</v>
      </c>
    </row>
    <row r="741" spans="1:65" s="2" customFormat="1" ht="24.2" customHeight="1">
      <c r="A741" s="34"/>
      <c r="B741" s="35"/>
      <c r="C741" s="187" t="s">
        <v>1081</v>
      </c>
      <c r="D741" s="187" t="s">
        <v>122</v>
      </c>
      <c r="E741" s="188" t="s">
        <v>1082</v>
      </c>
      <c r="F741" s="189" t="s">
        <v>1083</v>
      </c>
      <c r="G741" s="190" t="s">
        <v>390</v>
      </c>
      <c r="H741" s="191">
        <v>5</v>
      </c>
      <c r="I741" s="192"/>
      <c r="J741" s="193">
        <f>ROUND(I741*H741,2)</f>
        <v>0</v>
      </c>
      <c r="K741" s="194"/>
      <c r="L741" s="39"/>
      <c r="M741" s="195" t="s">
        <v>1</v>
      </c>
      <c r="N741" s="196" t="s">
        <v>38</v>
      </c>
      <c r="O741" s="71"/>
      <c r="P741" s="197">
        <f>O741*H741</f>
        <v>0</v>
      </c>
      <c r="Q741" s="197">
        <v>0</v>
      </c>
      <c r="R741" s="197">
        <f>Q741*H741</f>
        <v>0</v>
      </c>
      <c r="S741" s="197">
        <v>0</v>
      </c>
      <c r="T741" s="198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99" t="s">
        <v>320</v>
      </c>
      <c r="AT741" s="199" t="s">
        <v>122</v>
      </c>
      <c r="AU741" s="199" t="s">
        <v>127</v>
      </c>
      <c r="AY741" s="17" t="s">
        <v>119</v>
      </c>
      <c r="BE741" s="200">
        <f>IF(N741="základní",J741,0)</f>
        <v>0</v>
      </c>
      <c r="BF741" s="200">
        <f>IF(N741="snížená",J741,0)</f>
        <v>0</v>
      </c>
      <c r="BG741" s="200">
        <f>IF(N741="zákl. přenesená",J741,0)</f>
        <v>0</v>
      </c>
      <c r="BH741" s="200">
        <f>IF(N741="sníž. přenesená",J741,0)</f>
        <v>0</v>
      </c>
      <c r="BI741" s="200">
        <f>IF(N741="nulová",J741,0)</f>
        <v>0</v>
      </c>
      <c r="BJ741" s="17" t="s">
        <v>127</v>
      </c>
      <c r="BK741" s="200">
        <f>ROUND(I741*H741,2)</f>
        <v>0</v>
      </c>
      <c r="BL741" s="17" t="s">
        <v>320</v>
      </c>
      <c r="BM741" s="199" t="s">
        <v>1084</v>
      </c>
    </row>
    <row r="742" spans="1:65" s="13" customFormat="1" ht="11.25">
      <c r="B742" s="201"/>
      <c r="C742" s="202"/>
      <c r="D742" s="203" t="s">
        <v>129</v>
      </c>
      <c r="E742" s="204" t="s">
        <v>1</v>
      </c>
      <c r="F742" s="205" t="s">
        <v>1085</v>
      </c>
      <c r="G742" s="202"/>
      <c r="H742" s="204" t="s">
        <v>1</v>
      </c>
      <c r="I742" s="206"/>
      <c r="J742" s="202"/>
      <c r="K742" s="202"/>
      <c r="L742" s="207"/>
      <c r="M742" s="208"/>
      <c r="N742" s="209"/>
      <c r="O742" s="209"/>
      <c r="P742" s="209"/>
      <c r="Q742" s="209"/>
      <c r="R742" s="209"/>
      <c r="S742" s="209"/>
      <c r="T742" s="210"/>
      <c r="AT742" s="211" t="s">
        <v>129</v>
      </c>
      <c r="AU742" s="211" t="s">
        <v>127</v>
      </c>
      <c r="AV742" s="13" t="s">
        <v>80</v>
      </c>
      <c r="AW742" s="13" t="s">
        <v>30</v>
      </c>
      <c r="AX742" s="13" t="s">
        <v>72</v>
      </c>
      <c r="AY742" s="211" t="s">
        <v>119</v>
      </c>
    </row>
    <row r="743" spans="1:65" s="14" customFormat="1" ht="11.25">
      <c r="B743" s="212"/>
      <c r="C743" s="213"/>
      <c r="D743" s="203" t="s">
        <v>129</v>
      </c>
      <c r="E743" s="214" t="s">
        <v>1</v>
      </c>
      <c r="F743" s="215" t="s">
        <v>145</v>
      </c>
      <c r="G743" s="213"/>
      <c r="H743" s="216">
        <v>5</v>
      </c>
      <c r="I743" s="217"/>
      <c r="J743" s="213"/>
      <c r="K743" s="213"/>
      <c r="L743" s="218"/>
      <c r="M743" s="219"/>
      <c r="N743" s="220"/>
      <c r="O743" s="220"/>
      <c r="P743" s="220"/>
      <c r="Q743" s="220"/>
      <c r="R743" s="220"/>
      <c r="S743" s="220"/>
      <c r="T743" s="221"/>
      <c r="AT743" s="222" t="s">
        <v>129</v>
      </c>
      <c r="AU743" s="222" t="s">
        <v>127</v>
      </c>
      <c r="AV743" s="14" t="s">
        <v>127</v>
      </c>
      <c r="AW743" s="14" t="s">
        <v>30</v>
      </c>
      <c r="AX743" s="14" t="s">
        <v>80</v>
      </c>
      <c r="AY743" s="222" t="s">
        <v>119</v>
      </c>
    </row>
    <row r="744" spans="1:65" s="2" customFormat="1" ht="24.2" customHeight="1">
      <c r="A744" s="34"/>
      <c r="B744" s="35"/>
      <c r="C744" s="239" t="s">
        <v>1086</v>
      </c>
      <c r="D744" s="239" t="s">
        <v>202</v>
      </c>
      <c r="E744" s="240" t="s">
        <v>1087</v>
      </c>
      <c r="F744" s="241" t="s">
        <v>1088</v>
      </c>
      <c r="G744" s="242" t="s">
        <v>390</v>
      </c>
      <c r="H744" s="243">
        <v>6</v>
      </c>
      <c r="I744" s="244"/>
      <c r="J744" s="245">
        <f>ROUND(I744*H744,2)</f>
        <v>0</v>
      </c>
      <c r="K744" s="246"/>
      <c r="L744" s="247"/>
      <c r="M744" s="248" t="s">
        <v>1</v>
      </c>
      <c r="N744" s="249" t="s">
        <v>38</v>
      </c>
      <c r="O744" s="71"/>
      <c r="P744" s="197">
        <f>O744*H744</f>
        <v>0</v>
      </c>
      <c r="Q744" s="197">
        <v>5.2999999999999998E-4</v>
      </c>
      <c r="R744" s="197">
        <f>Q744*H744</f>
        <v>3.1799999999999997E-3</v>
      </c>
      <c r="S744" s="197">
        <v>0</v>
      </c>
      <c r="T744" s="198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99" t="s">
        <v>406</v>
      </c>
      <c r="AT744" s="199" t="s">
        <v>202</v>
      </c>
      <c r="AU744" s="199" t="s">
        <v>127</v>
      </c>
      <c r="AY744" s="17" t="s">
        <v>119</v>
      </c>
      <c r="BE744" s="200">
        <f>IF(N744="základní",J744,0)</f>
        <v>0</v>
      </c>
      <c r="BF744" s="200">
        <f>IF(N744="snížená",J744,0)</f>
        <v>0</v>
      </c>
      <c r="BG744" s="200">
        <f>IF(N744="zákl. přenesená",J744,0)</f>
        <v>0</v>
      </c>
      <c r="BH744" s="200">
        <f>IF(N744="sníž. přenesená",J744,0)</f>
        <v>0</v>
      </c>
      <c r="BI744" s="200">
        <f>IF(N744="nulová",J744,0)</f>
        <v>0</v>
      </c>
      <c r="BJ744" s="17" t="s">
        <v>127</v>
      </c>
      <c r="BK744" s="200">
        <f>ROUND(I744*H744,2)</f>
        <v>0</v>
      </c>
      <c r="BL744" s="17" t="s">
        <v>320</v>
      </c>
      <c r="BM744" s="199" t="s">
        <v>1089</v>
      </c>
    </row>
    <row r="745" spans="1:65" s="14" customFormat="1" ht="11.25">
      <c r="B745" s="212"/>
      <c r="C745" s="213"/>
      <c r="D745" s="203" t="s">
        <v>129</v>
      </c>
      <c r="E745" s="213"/>
      <c r="F745" s="215" t="s">
        <v>1090</v>
      </c>
      <c r="G745" s="213"/>
      <c r="H745" s="216">
        <v>6</v>
      </c>
      <c r="I745" s="217"/>
      <c r="J745" s="213"/>
      <c r="K745" s="213"/>
      <c r="L745" s="218"/>
      <c r="M745" s="219"/>
      <c r="N745" s="220"/>
      <c r="O745" s="220"/>
      <c r="P745" s="220"/>
      <c r="Q745" s="220"/>
      <c r="R745" s="220"/>
      <c r="S745" s="220"/>
      <c r="T745" s="221"/>
      <c r="AT745" s="222" t="s">
        <v>129</v>
      </c>
      <c r="AU745" s="222" t="s">
        <v>127</v>
      </c>
      <c r="AV745" s="14" t="s">
        <v>127</v>
      </c>
      <c r="AW745" s="14" t="s">
        <v>4</v>
      </c>
      <c r="AX745" s="14" t="s">
        <v>80</v>
      </c>
      <c r="AY745" s="222" t="s">
        <v>119</v>
      </c>
    </row>
    <row r="746" spans="1:65" s="2" customFormat="1" ht="24.2" customHeight="1">
      <c r="A746" s="34"/>
      <c r="B746" s="35"/>
      <c r="C746" s="187" t="s">
        <v>1091</v>
      </c>
      <c r="D746" s="187" t="s">
        <v>122</v>
      </c>
      <c r="E746" s="188" t="s">
        <v>1092</v>
      </c>
      <c r="F746" s="189" t="s">
        <v>1093</v>
      </c>
      <c r="G746" s="190" t="s">
        <v>190</v>
      </c>
      <c r="H746" s="191">
        <v>40</v>
      </c>
      <c r="I746" s="192"/>
      <c r="J746" s="193">
        <f t="shared" ref="J746:J755" si="60">ROUND(I746*H746,2)</f>
        <v>0</v>
      </c>
      <c r="K746" s="194"/>
      <c r="L746" s="39"/>
      <c r="M746" s="195" t="s">
        <v>1</v>
      </c>
      <c r="N746" s="196" t="s">
        <v>38</v>
      </c>
      <c r="O746" s="71"/>
      <c r="P746" s="197">
        <f t="shared" ref="P746:P755" si="61">O746*H746</f>
        <v>0</v>
      </c>
      <c r="Q746" s="197">
        <v>0</v>
      </c>
      <c r="R746" s="197">
        <f t="shared" ref="R746:R755" si="62">Q746*H746</f>
        <v>0</v>
      </c>
      <c r="S746" s="197">
        <v>0</v>
      </c>
      <c r="T746" s="198">
        <f t="shared" ref="T746:T755" si="63"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99" t="s">
        <v>320</v>
      </c>
      <c r="AT746" s="199" t="s">
        <v>122</v>
      </c>
      <c r="AU746" s="199" t="s">
        <v>127</v>
      </c>
      <c r="AY746" s="17" t="s">
        <v>119</v>
      </c>
      <c r="BE746" s="200">
        <f t="shared" ref="BE746:BE755" si="64">IF(N746="základní",J746,0)</f>
        <v>0</v>
      </c>
      <c r="BF746" s="200">
        <f t="shared" ref="BF746:BF755" si="65">IF(N746="snížená",J746,0)</f>
        <v>0</v>
      </c>
      <c r="BG746" s="200">
        <f t="shared" ref="BG746:BG755" si="66">IF(N746="zákl. přenesená",J746,0)</f>
        <v>0</v>
      </c>
      <c r="BH746" s="200">
        <f t="shared" ref="BH746:BH755" si="67">IF(N746="sníž. přenesená",J746,0)</f>
        <v>0</v>
      </c>
      <c r="BI746" s="200">
        <f t="shared" ref="BI746:BI755" si="68">IF(N746="nulová",J746,0)</f>
        <v>0</v>
      </c>
      <c r="BJ746" s="17" t="s">
        <v>127</v>
      </c>
      <c r="BK746" s="200">
        <f t="shared" ref="BK746:BK755" si="69">ROUND(I746*H746,2)</f>
        <v>0</v>
      </c>
      <c r="BL746" s="17" t="s">
        <v>320</v>
      </c>
      <c r="BM746" s="199" t="s">
        <v>1094</v>
      </c>
    </row>
    <row r="747" spans="1:65" s="2" customFormat="1" ht="24.2" customHeight="1">
      <c r="A747" s="34"/>
      <c r="B747" s="35"/>
      <c r="C747" s="187" t="s">
        <v>1095</v>
      </c>
      <c r="D747" s="187" t="s">
        <v>122</v>
      </c>
      <c r="E747" s="188" t="s">
        <v>1096</v>
      </c>
      <c r="F747" s="189" t="s">
        <v>1097</v>
      </c>
      <c r="G747" s="190" t="s">
        <v>190</v>
      </c>
      <c r="H747" s="191">
        <v>10</v>
      </c>
      <c r="I747" s="192"/>
      <c r="J747" s="193">
        <f t="shared" si="60"/>
        <v>0</v>
      </c>
      <c r="K747" s="194"/>
      <c r="L747" s="39"/>
      <c r="M747" s="195" t="s">
        <v>1</v>
      </c>
      <c r="N747" s="196" t="s">
        <v>38</v>
      </c>
      <c r="O747" s="71"/>
      <c r="P747" s="197">
        <f t="shared" si="61"/>
        <v>0</v>
      </c>
      <c r="Q747" s="197">
        <v>0</v>
      </c>
      <c r="R747" s="197">
        <f t="shared" si="62"/>
        <v>0</v>
      </c>
      <c r="S747" s="197">
        <v>0</v>
      </c>
      <c r="T747" s="198">
        <f t="shared" si="63"/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99" t="s">
        <v>320</v>
      </c>
      <c r="AT747" s="199" t="s">
        <v>122</v>
      </c>
      <c r="AU747" s="199" t="s">
        <v>127</v>
      </c>
      <c r="AY747" s="17" t="s">
        <v>119</v>
      </c>
      <c r="BE747" s="200">
        <f t="shared" si="64"/>
        <v>0</v>
      </c>
      <c r="BF747" s="200">
        <f t="shared" si="65"/>
        <v>0</v>
      </c>
      <c r="BG747" s="200">
        <f t="shared" si="66"/>
        <v>0</v>
      </c>
      <c r="BH747" s="200">
        <f t="shared" si="67"/>
        <v>0</v>
      </c>
      <c r="BI747" s="200">
        <f t="shared" si="68"/>
        <v>0</v>
      </c>
      <c r="BJ747" s="17" t="s">
        <v>127</v>
      </c>
      <c r="BK747" s="200">
        <f t="shared" si="69"/>
        <v>0</v>
      </c>
      <c r="BL747" s="17" t="s">
        <v>320</v>
      </c>
      <c r="BM747" s="199" t="s">
        <v>1098</v>
      </c>
    </row>
    <row r="748" spans="1:65" s="2" customFormat="1" ht="21.75" customHeight="1">
      <c r="A748" s="34"/>
      <c r="B748" s="35"/>
      <c r="C748" s="187" t="s">
        <v>1099</v>
      </c>
      <c r="D748" s="187" t="s">
        <v>122</v>
      </c>
      <c r="E748" s="188" t="s">
        <v>1100</v>
      </c>
      <c r="F748" s="189" t="s">
        <v>1101</v>
      </c>
      <c r="G748" s="190" t="s">
        <v>190</v>
      </c>
      <c r="H748" s="191">
        <v>35</v>
      </c>
      <c r="I748" s="192"/>
      <c r="J748" s="193">
        <f t="shared" si="60"/>
        <v>0</v>
      </c>
      <c r="K748" s="194"/>
      <c r="L748" s="39"/>
      <c r="M748" s="195" t="s">
        <v>1</v>
      </c>
      <c r="N748" s="196" t="s">
        <v>38</v>
      </c>
      <c r="O748" s="71"/>
      <c r="P748" s="197">
        <f t="shared" si="61"/>
        <v>0</v>
      </c>
      <c r="Q748" s="197">
        <v>0</v>
      </c>
      <c r="R748" s="197">
        <f t="shared" si="62"/>
        <v>0</v>
      </c>
      <c r="S748" s="197">
        <v>0</v>
      </c>
      <c r="T748" s="198">
        <f t="shared" si="63"/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99" t="s">
        <v>320</v>
      </c>
      <c r="AT748" s="199" t="s">
        <v>122</v>
      </c>
      <c r="AU748" s="199" t="s">
        <v>127</v>
      </c>
      <c r="AY748" s="17" t="s">
        <v>119</v>
      </c>
      <c r="BE748" s="200">
        <f t="shared" si="64"/>
        <v>0</v>
      </c>
      <c r="BF748" s="200">
        <f t="shared" si="65"/>
        <v>0</v>
      </c>
      <c r="BG748" s="200">
        <f t="shared" si="66"/>
        <v>0</v>
      </c>
      <c r="BH748" s="200">
        <f t="shared" si="67"/>
        <v>0</v>
      </c>
      <c r="BI748" s="200">
        <f t="shared" si="68"/>
        <v>0</v>
      </c>
      <c r="BJ748" s="17" t="s">
        <v>127</v>
      </c>
      <c r="BK748" s="200">
        <f t="shared" si="69"/>
        <v>0</v>
      </c>
      <c r="BL748" s="17" t="s">
        <v>320</v>
      </c>
      <c r="BM748" s="199" t="s">
        <v>1102</v>
      </c>
    </row>
    <row r="749" spans="1:65" s="2" customFormat="1" ht="24.2" customHeight="1">
      <c r="A749" s="34"/>
      <c r="B749" s="35"/>
      <c r="C749" s="187" t="s">
        <v>1103</v>
      </c>
      <c r="D749" s="187" t="s">
        <v>122</v>
      </c>
      <c r="E749" s="188" t="s">
        <v>1104</v>
      </c>
      <c r="F749" s="189" t="s">
        <v>1105</v>
      </c>
      <c r="G749" s="190" t="s">
        <v>190</v>
      </c>
      <c r="H749" s="191">
        <v>1</v>
      </c>
      <c r="I749" s="192"/>
      <c r="J749" s="193">
        <f t="shared" si="60"/>
        <v>0</v>
      </c>
      <c r="K749" s="194"/>
      <c r="L749" s="39"/>
      <c r="M749" s="195" t="s">
        <v>1</v>
      </c>
      <c r="N749" s="196" t="s">
        <v>38</v>
      </c>
      <c r="O749" s="71"/>
      <c r="P749" s="197">
        <f t="shared" si="61"/>
        <v>0</v>
      </c>
      <c r="Q749" s="197">
        <v>0</v>
      </c>
      <c r="R749" s="197">
        <f t="shared" si="62"/>
        <v>0</v>
      </c>
      <c r="S749" s="197">
        <v>0</v>
      </c>
      <c r="T749" s="198">
        <f t="shared" si="63"/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99" t="s">
        <v>320</v>
      </c>
      <c r="AT749" s="199" t="s">
        <v>122</v>
      </c>
      <c r="AU749" s="199" t="s">
        <v>127</v>
      </c>
      <c r="AY749" s="17" t="s">
        <v>119</v>
      </c>
      <c r="BE749" s="200">
        <f t="shared" si="64"/>
        <v>0</v>
      </c>
      <c r="BF749" s="200">
        <f t="shared" si="65"/>
        <v>0</v>
      </c>
      <c r="BG749" s="200">
        <f t="shared" si="66"/>
        <v>0</v>
      </c>
      <c r="BH749" s="200">
        <f t="shared" si="67"/>
        <v>0</v>
      </c>
      <c r="BI749" s="200">
        <f t="shared" si="68"/>
        <v>0</v>
      </c>
      <c r="BJ749" s="17" t="s">
        <v>127</v>
      </c>
      <c r="BK749" s="200">
        <f t="shared" si="69"/>
        <v>0</v>
      </c>
      <c r="BL749" s="17" t="s">
        <v>320</v>
      </c>
      <c r="BM749" s="199" t="s">
        <v>1106</v>
      </c>
    </row>
    <row r="750" spans="1:65" s="2" customFormat="1" ht="24.2" customHeight="1">
      <c r="A750" s="34"/>
      <c r="B750" s="35"/>
      <c r="C750" s="239" t="s">
        <v>1107</v>
      </c>
      <c r="D750" s="239" t="s">
        <v>202</v>
      </c>
      <c r="E750" s="240" t="s">
        <v>1108</v>
      </c>
      <c r="F750" s="241" t="s">
        <v>1109</v>
      </c>
      <c r="G750" s="242" t="s">
        <v>190</v>
      </c>
      <c r="H750" s="243">
        <v>1</v>
      </c>
      <c r="I750" s="244"/>
      <c r="J750" s="245">
        <f t="shared" si="60"/>
        <v>0</v>
      </c>
      <c r="K750" s="246"/>
      <c r="L750" s="247"/>
      <c r="M750" s="248" t="s">
        <v>1</v>
      </c>
      <c r="N750" s="249" t="s">
        <v>38</v>
      </c>
      <c r="O750" s="71"/>
      <c r="P750" s="197">
        <f t="shared" si="61"/>
        <v>0</v>
      </c>
      <c r="Q750" s="197">
        <v>1.6199999999999999E-3</v>
      </c>
      <c r="R750" s="197">
        <f t="shared" si="62"/>
        <v>1.6199999999999999E-3</v>
      </c>
      <c r="S750" s="197">
        <v>0</v>
      </c>
      <c r="T750" s="198">
        <f t="shared" si="63"/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99" t="s">
        <v>406</v>
      </c>
      <c r="AT750" s="199" t="s">
        <v>202</v>
      </c>
      <c r="AU750" s="199" t="s">
        <v>127</v>
      </c>
      <c r="AY750" s="17" t="s">
        <v>119</v>
      </c>
      <c r="BE750" s="200">
        <f t="shared" si="64"/>
        <v>0</v>
      </c>
      <c r="BF750" s="200">
        <f t="shared" si="65"/>
        <v>0</v>
      </c>
      <c r="BG750" s="200">
        <f t="shared" si="66"/>
        <v>0</v>
      </c>
      <c r="BH750" s="200">
        <f t="shared" si="67"/>
        <v>0</v>
      </c>
      <c r="BI750" s="200">
        <f t="shared" si="68"/>
        <v>0</v>
      </c>
      <c r="BJ750" s="17" t="s">
        <v>127</v>
      </c>
      <c r="BK750" s="200">
        <f t="shared" si="69"/>
        <v>0</v>
      </c>
      <c r="BL750" s="17" t="s">
        <v>320</v>
      </c>
      <c r="BM750" s="199" t="s">
        <v>1110</v>
      </c>
    </row>
    <row r="751" spans="1:65" s="2" customFormat="1" ht="24.2" customHeight="1">
      <c r="A751" s="34"/>
      <c r="B751" s="35"/>
      <c r="C751" s="187" t="s">
        <v>1111</v>
      </c>
      <c r="D751" s="187" t="s">
        <v>122</v>
      </c>
      <c r="E751" s="188" t="s">
        <v>1112</v>
      </c>
      <c r="F751" s="189" t="s">
        <v>1113</v>
      </c>
      <c r="G751" s="190" t="s">
        <v>190</v>
      </c>
      <c r="H751" s="191">
        <v>1</v>
      </c>
      <c r="I751" s="192"/>
      <c r="J751" s="193">
        <f t="shared" si="60"/>
        <v>0</v>
      </c>
      <c r="K751" s="194"/>
      <c r="L751" s="39"/>
      <c r="M751" s="195" t="s">
        <v>1</v>
      </c>
      <c r="N751" s="196" t="s">
        <v>38</v>
      </c>
      <c r="O751" s="71"/>
      <c r="P751" s="197">
        <f t="shared" si="61"/>
        <v>0</v>
      </c>
      <c r="Q751" s="197">
        <v>0</v>
      </c>
      <c r="R751" s="197">
        <f t="shared" si="62"/>
        <v>0</v>
      </c>
      <c r="S751" s="197">
        <v>1.4999999999999999E-2</v>
      </c>
      <c r="T751" s="198">
        <f t="shared" si="63"/>
        <v>1.4999999999999999E-2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99" t="s">
        <v>320</v>
      </c>
      <c r="AT751" s="199" t="s">
        <v>122</v>
      </c>
      <c r="AU751" s="199" t="s">
        <v>127</v>
      </c>
      <c r="AY751" s="17" t="s">
        <v>119</v>
      </c>
      <c r="BE751" s="200">
        <f t="shared" si="64"/>
        <v>0</v>
      </c>
      <c r="BF751" s="200">
        <f t="shared" si="65"/>
        <v>0</v>
      </c>
      <c r="BG751" s="200">
        <f t="shared" si="66"/>
        <v>0</v>
      </c>
      <c r="BH751" s="200">
        <f t="shared" si="67"/>
        <v>0</v>
      </c>
      <c r="BI751" s="200">
        <f t="shared" si="68"/>
        <v>0</v>
      </c>
      <c r="BJ751" s="17" t="s">
        <v>127</v>
      </c>
      <c r="BK751" s="200">
        <f t="shared" si="69"/>
        <v>0</v>
      </c>
      <c r="BL751" s="17" t="s">
        <v>320</v>
      </c>
      <c r="BM751" s="199" t="s">
        <v>1114</v>
      </c>
    </row>
    <row r="752" spans="1:65" s="2" customFormat="1" ht="24.2" customHeight="1">
      <c r="A752" s="34"/>
      <c r="B752" s="35"/>
      <c r="C752" s="187" t="s">
        <v>1115</v>
      </c>
      <c r="D752" s="187" t="s">
        <v>122</v>
      </c>
      <c r="E752" s="188" t="s">
        <v>1116</v>
      </c>
      <c r="F752" s="189" t="s">
        <v>1117</v>
      </c>
      <c r="G752" s="190" t="s">
        <v>190</v>
      </c>
      <c r="H752" s="191">
        <v>1</v>
      </c>
      <c r="I752" s="192"/>
      <c r="J752" s="193">
        <f t="shared" si="60"/>
        <v>0</v>
      </c>
      <c r="K752" s="194"/>
      <c r="L752" s="39"/>
      <c r="M752" s="195" t="s">
        <v>1</v>
      </c>
      <c r="N752" s="196" t="s">
        <v>38</v>
      </c>
      <c r="O752" s="71"/>
      <c r="P752" s="197">
        <f t="shared" si="61"/>
        <v>0</v>
      </c>
      <c r="Q752" s="197">
        <v>0</v>
      </c>
      <c r="R752" s="197">
        <f t="shared" si="62"/>
        <v>0</v>
      </c>
      <c r="S752" s="197">
        <v>2.3000000000000001E-4</v>
      </c>
      <c r="T752" s="198">
        <f t="shared" si="63"/>
        <v>2.3000000000000001E-4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99" t="s">
        <v>320</v>
      </c>
      <c r="AT752" s="199" t="s">
        <v>122</v>
      </c>
      <c r="AU752" s="199" t="s">
        <v>127</v>
      </c>
      <c r="AY752" s="17" t="s">
        <v>119</v>
      </c>
      <c r="BE752" s="200">
        <f t="shared" si="64"/>
        <v>0</v>
      </c>
      <c r="BF752" s="200">
        <f t="shared" si="65"/>
        <v>0</v>
      </c>
      <c r="BG752" s="200">
        <f t="shared" si="66"/>
        <v>0</v>
      </c>
      <c r="BH752" s="200">
        <f t="shared" si="67"/>
        <v>0</v>
      </c>
      <c r="BI752" s="200">
        <f t="shared" si="68"/>
        <v>0</v>
      </c>
      <c r="BJ752" s="17" t="s">
        <v>127</v>
      </c>
      <c r="BK752" s="200">
        <f t="shared" si="69"/>
        <v>0</v>
      </c>
      <c r="BL752" s="17" t="s">
        <v>320</v>
      </c>
      <c r="BM752" s="199" t="s">
        <v>1118</v>
      </c>
    </row>
    <row r="753" spans="1:65" s="2" customFormat="1" ht="24.2" customHeight="1">
      <c r="A753" s="34"/>
      <c r="B753" s="35"/>
      <c r="C753" s="187" t="s">
        <v>1119</v>
      </c>
      <c r="D753" s="187" t="s">
        <v>122</v>
      </c>
      <c r="E753" s="188" t="s">
        <v>1120</v>
      </c>
      <c r="F753" s="189" t="s">
        <v>1121</v>
      </c>
      <c r="G753" s="190" t="s">
        <v>190</v>
      </c>
      <c r="H753" s="191">
        <v>1</v>
      </c>
      <c r="I753" s="192"/>
      <c r="J753" s="193">
        <f t="shared" si="60"/>
        <v>0</v>
      </c>
      <c r="K753" s="194"/>
      <c r="L753" s="39"/>
      <c r="M753" s="195" t="s">
        <v>1</v>
      </c>
      <c r="N753" s="196" t="s">
        <v>38</v>
      </c>
      <c r="O753" s="71"/>
      <c r="P753" s="197">
        <f t="shared" si="61"/>
        <v>0</v>
      </c>
      <c r="Q753" s="197">
        <v>0</v>
      </c>
      <c r="R753" s="197">
        <f t="shared" si="62"/>
        <v>0</v>
      </c>
      <c r="S753" s="197">
        <v>0</v>
      </c>
      <c r="T753" s="198">
        <f t="shared" si="63"/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99" t="s">
        <v>320</v>
      </c>
      <c r="AT753" s="199" t="s">
        <v>122</v>
      </c>
      <c r="AU753" s="199" t="s">
        <v>127</v>
      </c>
      <c r="AY753" s="17" t="s">
        <v>119</v>
      </c>
      <c r="BE753" s="200">
        <f t="shared" si="64"/>
        <v>0</v>
      </c>
      <c r="BF753" s="200">
        <f t="shared" si="65"/>
        <v>0</v>
      </c>
      <c r="BG753" s="200">
        <f t="shared" si="66"/>
        <v>0</v>
      </c>
      <c r="BH753" s="200">
        <f t="shared" si="67"/>
        <v>0</v>
      </c>
      <c r="BI753" s="200">
        <f t="shared" si="68"/>
        <v>0</v>
      </c>
      <c r="BJ753" s="17" t="s">
        <v>127</v>
      </c>
      <c r="BK753" s="200">
        <f t="shared" si="69"/>
        <v>0</v>
      </c>
      <c r="BL753" s="17" t="s">
        <v>320</v>
      </c>
      <c r="BM753" s="199" t="s">
        <v>1122</v>
      </c>
    </row>
    <row r="754" spans="1:65" s="2" customFormat="1" ht="16.5" customHeight="1">
      <c r="A754" s="34"/>
      <c r="B754" s="35"/>
      <c r="C754" s="239" t="s">
        <v>1123</v>
      </c>
      <c r="D754" s="239" t="s">
        <v>202</v>
      </c>
      <c r="E754" s="240" t="s">
        <v>1124</v>
      </c>
      <c r="F754" s="241" t="s">
        <v>1125</v>
      </c>
      <c r="G754" s="242" t="s">
        <v>190</v>
      </c>
      <c r="H754" s="243">
        <v>1</v>
      </c>
      <c r="I754" s="244"/>
      <c r="J754" s="245">
        <f t="shared" si="60"/>
        <v>0</v>
      </c>
      <c r="K754" s="246"/>
      <c r="L754" s="247"/>
      <c r="M754" s="248" t="s">
        <v>1</v>
      </c>
      <c r="N754" s="249" t="s">
        <v>38</v>
      </c>
      <c r="O754" s="71"/>
      <c r="P754" s="197">
        <f t="shared" si="61"/>
        <v>0</v>
      </c>
      <c r="Q754" s="197">
        <v>1.0000000000000001E-5</v>
      </c>
      <c r="R754" s="197">
        <f t="shared" si="62"/>
        <v>1.0000000000000001E-5</v>
      </c>
      <c r="S754" s="197">
        <v>0</v>
      </c>
      <c r="T754" s="198">
        <f t="shared" si="63"/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99" t="s">
        <v>406</v>
      </c>
      <c r="AT754" s="199" t="s">
        <v>202</v>
      </c>
      <c r="AU754" s="199" t="s">
        <v>127</v>
      </c>
      <c r="AY754" s="17" t="s">
        <v>119</v>
      </c>
      <c r="BE754" s="200">
        <f t="shared" si="64"/>
        <v>0</v>
      </c>
      <c r="BF754" s="200">
        <f t="shared" si="65"/>
        <v>0</v>
      </c>
      <c r="BG754" s="200">
        <f t="shared" si="66"/>
        <v>0</v>
      </c>
      <c r="BH754" s="200">
        <f t="shared" si="67"/>
        <v>0</v>
      </c>
      <c r="BI754" s="200">
        <f t="shared" si="68"/>
        <v>0</v>
      </c>
      <c r="BJ754" s="17" t="s">
        <v>127</v>
      </c>
      <c r="BK754" s="200">
        <f t="shared" si="69"/>
        <v>0</v>
      </c>
      <c r="BL754" s="17" t="s">
        <v>320</v>
      </c>
      <c r="BM754" s="199" t="s">
        <v>1126</v>
      </c>
    </row>
    <row r="755" spans="1:65" s="2" customFormat="1" ht="24.2" customHeight="1">
      <c r="A755" s="34"/>
      <c r="B755" s="35"/>
      <c r="C755" s="187" t="s">
        <v>1127</v>
      </c>
      <c r="D755" s="187" t="s">
        <v>122</v>
      </c>
      <c r="E755" s="188" t="s">
        <v>1128</v>
      </c>
      <c r="F755" s="189" t="s">
        <v>1129</v>
      </c>
      <c r="G755" s="190" t="s">
        <v>190</v>
      </c>
      <c r="H755" s="191">
        <v>11</v>
      </c>
      <c r="I755" s="192"/>
      <c r="J755" s="193">
        <f t="shared" si="60"/>
        <v>0</v>
      </c>
      <c r="K755" s="194"/>
      <c r="L755" s="39"/>
      <c r="M755" s="195" t="s">
        <v>1</v>
      </c>
      <c r="N755" s="196" t="s">
        <v>38</v>
      </c>
      <c r="O755" s="71"/>
      <c r="P755" s="197">
        <f t="shared" si="61"/>
        <v>0</v>
      </c>
      <c r="Q755" s="197">
        <v>0</v>
      </c>
      <c r="R755" s="197">
        <f t="shared" si="62"/>
        <v>0</v>
      </c>
      <c r="S755" s="197">
        <v>0</v>
      </c>
      <c r="T755" s="198">
        <f t="shared" si="63"/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99" t="s">
        <v>320</v>
      </c>
      <c r="AT755" s="199" t="s">
        <v>122</v>
      </c>
      <c r="AU755" s="199" t="s">
        <v>127</v>
      </c>
      <c r="AY755" s="17" t="s">
        <v>119</v>
      </c>
      <c r="BE755" s="200">
        <f t="shared" si="64"/>
        <v>0</v>
      </c>
      <c r="BF755" s="200">
        <f t="shared" si="65"/>
        <v>0</v>
      </c>
      <c r="BG755" s="200">
        <f t="shared" si="66"/>
        <v>0</v>
      </c>
      <c r="BH755" s="200">
        <f t="shared" si="67"/>
        <v>0</v>
      </c>
      <c r="BI755" s="200">
        <f t="shared" si="68"/>
        <v>0</v>
      </c>
      <c r="BJ755" s="17" t="s">
        <v>127</v>
      </c>
      <c r="BK755" s="200">
        <f t="shared" si="69"/>
        <v>0</v>
      </c>
      <c r="BL755" s="17" t="s">
        <v>320</v>
      </c>
      <c r="BM755" s="199" t="s">
        <v>1130</v>
      </c>
    </row>
    <row r="756" spans="1:65" s="13" customFormat="1" ht="11.25">
      <c r="B756" s="201"/>
      <c r="C756" s="202"/>
      <c r="D756" s="203" t="s">
        <v>129</v>
      </c>
      <c r="E756" s="204" t="s">
        <v>1</v>
      </c>
      <c r="F756" s="205" t="s">
        <v>1131</v>
      </c>
      <c r="G756" s="202"/>
      <c r="H756" s="204" t="s">
        <v>1</v>
      </c>
      <c r="I756" s="206"/>
      <c r="J756" s="202"/>
      <c r="K756" s="202"/>
      <c r="L756" s="207"/>
      <c r="M756" s="208"/>
      <c r="N756" s="209"/>
      <c r="O756" s="209"/>
      <c r="P756" s="209"/>
      <c r="Q756" s="209"/>
      <c r="R756" s="209"/>
      <c r="S756" s="209"/>
      <c r="T756" s="210"/>
      <c r="AT756" s="211" t="s">
        <v>129</v>
      </c>
      <c r="AU756" s="211" t="s">
        <v>127</v>
      </c>
      <c r="AV756" s="13" t="s">
        <v>80</v>
      </c>
      <c r="AW756" s="13" t="s">
        <v>30</v>
      </c>
      <c r="AX756" s="13" t="s">
        <v>72</v>
      </c>
      <c r="AY756" s="211" t="s">
        <v>119</v>
      </c>
    </row>
    <row r="757" spans="1:65" s="14" customFormat="1" ht="11.25">
      <c r="B757" s="212"/>
      <c r="C757" s="213"/>
      <c r="D757" s="203" t="s">
        <v>129</v>
      </c>
      <c r="E757" s="214" t="s">
        <v>1</v>
      </c>
      <c r="F757" s="215" t="s">
        <v>1132</v>
      </c>
      <c r="G757" s="213"/>
      <c r="H757" s="216">
        <v>4</v>
      </c>
      <c r="I757" s="217"/>
      <c r="J757" s="213"/>
      <c r="K757" s="213"/>
      <c r="L757" s="218"/>
      <c r="M757" s="219"/>
      <c r="N757" s="220"/>
      <c r="O757" s="220"/>
      <c r="P757" s="220"/>
      <c r="Q757" s="220"/>
      <c r="R757" s="220"/>
      <c r="S757" s="220"/>
      <c r="T757" s="221"/>
      <c r="AT757" s="222" t="s">
        <v>129</v>
      </c>
      <c r="AU757" s="222" t="s">
        <v>127</v>
      </c>
      <c r="AV757" s="14" t="s">
        <v>127</v>
      </c>
      <c r="AW757" s="14" t="s">
        <v>30</v>
      </c>
      <c r="AX757" s="14" t="s">
        <v>72</v>
      </c>
      <c r="AY757" s="222" t="s">
        <v>119</v>
      </c>
    </row>
    <row r="758" spans="1:65" s="13" customFormat="1" ht="11.25">
      <c r="B758" s="201"/>
      <c r="C758" s="202"/>
      <c r="D758" s="203" t="s">
        <v>129</v>
      </c>
      <c r="E758" s="204" t="s">
        <v>1</v>
      </c>
      <c r="F758" s="205" t="s">
        <v>1133</v>
      </c>
      <c r="G758" s="202"/>
      <c r="H758" s="204" t="s">
        <v>1</v>
      </c>
      <c r="I758" s="206"/>
      <c r="J758" s="202"/>
      <c r="K758" s="202"/>
      <c r="L758" s="207"/>
      <c r="M758" s="208"/>
      <c r="N758" s="209"/>
      <c r="O758" s="209"/>
      <c r="P758" s="209"/>
      <c r="Q758" s="209"/>
      <c r="R758" s="209"/>
      <c r="S758" s="209"/>
      <c r="T758" s="210"/>
      <c r="AT758" s="211" t="s">
        <v>129</v>
      </c>
      <c r="AU758" s="211" t="s">
        <v>127</v>
      </c>
      <c r="AV758" s="13" t="s">
        <v>80</v>
      </c>
      <c r="AW758" s="13" t="s">
        <v>30</v>
      </c>
      <c r="AX758" s="13" t="s">
        <v>72</v>
      </c>
      <c r="AY758" s="211" t="s">
        <v>119</v>
      </c>
    </row>
    <row r="759" spans="1:65" s="14" customFormat="1" ht="11.25">
      <c r="B759" s="212"/>
      <c r="C759" s="213"/>
      <c r="D759" s="203" t="s">
        <v>129</v>
      </c>
      <c r="E759" s="214" t="s">
        <v>1</v>
      </c>
      <c r="F759" s="215" t="s">
        <v>598</v>
      </c>
      <c r="G759" s="213"/>
      <c r="H759" s="216">
        <v>3</v>
      </c>
      <c r="I759" s="217"/>
      <c r="J759" s="213"/>
      <c r="K759" s="213"/>
      <c r="L759" s="218"/>
      <c r="M759" s="219"/>
      <c r="N759" s="220"/>
      <c r="O759" s="220"/>
      <c r="P759" s="220"/>
      <c r="Q759" s="220"/>
      <c r="R759" s="220"/>
      <c r="S759" s="220"/>
      <c r="T759" s="221"/>
      <c r="AT759" s="222" t="s">
        <v>129</v>
      </c>
      <c r="AU759" s="222" t="s">
        <v>127</v>
      </c>
      <c r="AV759" s="14" t="s">
        <v>127</v>
      </c>
      <c r="AW759" s="14" t="s">
        <v>30</v>
      </c>
      <c r="AX759" s="14" t="s">
        <v>72</v>
      </c>
      <c r="AY759" s="222" t="s">
        <v>119</v>
      </c>
    </row>
    <row r="760" spans="1:65" s="13" customFormat="1" ht="11.25">
      <c r="B760" s="201"/>
      <c r="C760" s="202"/>
      <c r="D760" s="203" t="s">
        <v>129</v>
      </c>
      <c r="E760" s="204" t="s">
        <v>1</v>
      </c>
      <c r="F760" s="205" t="s">
        <v>232</v>
      </c>
      <c r="G760" s="202"/>
      <c r="H760" s="204" t="s">
        <v>1</v>
      </c>
      <c r="I760" s="206"/>
      <c r="J760" s="202"/>
      <c r="K760" s="202"/>
      <c r="L760" s="207"/>
      <c r="M760" s="208"/>
      <c r="N760" s="209"/>
      <c r="O760" s="209"/>
      <c r="P760" s="209"/>
      <c r="Q760" s="209"/>
      <c r="R760" s="209"/>
      <c r="S760" s="209"/>
      <c r="T760" s="210"/>
      <c r="AT760" s="211" t="s">
        <v>129</v>
      </c>
      <c r="AU760" s="211" t="s">
        <v>127</v>
      </c>
      <c r="AV760" s="13" t="s">
        <v>80</v>
      </c>
      <c r="AW760" s="13" t="s">
        <v>30</v>
      </c>
      <c r="AX760" s="13" t="s">
        <v>72</v>
      </c>
      <c r="AY760" s="211" t="s">
        <v>119</v>
      </c>
    </row>
    <row r="761" spans="1:65" s="14" customFormat="1" ht="11.25">
      <c r="B761" s="212"/>
      <c r="C761" s="213"/>
      <c r="D761" s="203" t="s">
        <v>129</v>
      </c>
      <c r="E761" s="214" t="s">
        <v>1</v>
      </c>
      <c r="F761" s="215" t="s">
        <v>127</v>
      </c>
      <c r="G761" s="213"/>
      <c r="H761" s="216">
        <v>2</v>
      </c>
      <c r="I761" s="217"/>
      <c r="J761" s="213"/>
      <c r="K761" s="213"/>
      <c r="L761" s="218"/>
      <c r="M761" s="219"/>
      <c r="N761" s="220"/>
      <c r="O761" s="220"/>
      <c r="P761" s="220"/>
      <c r="Q761" s="220"/>
      <c r="R761" s="220"/>
      <c r="S761" s="220"/>
      <c r="T761" s="221"/>
      <c r="AT761" s="222" t="s">
        <v>129</v>
      </c>
      <c r="AU761" s="222" t="s">
        <v>127</v>
      </c>
      <c r="AV761" s="14" t="s">
        <v>127</v>
      </c>
      <c r="AW761" s="14" t="s">
        <v>30</v>
      </c>
      <c r="AX761" s="14" t="s">
        <v>72</v>
      </c>
      <c r="AY761" s="222" t="s">
        <v>119</v>
      </c>
    </row>
    <row r="762" spans="1:65" s="13" customFormat="1" ht="11.25">
      <c r="B762" s="201"/>
      <c r="C762" s="202"/>
      <c r="D762" s="203" t="s">
        <v>129</v>
      </c>
      <c r="E762" s="204" t="s">
        <v>1</v>
      </c>
      <c r="F762" s="205" t="s">
        <v>248</v>
      </c>
      <c r="G762" s="202"/>
      <c r="H762" s="204" t="s">
        <v>1</v>
      </c>
      <c r="I762" s="206"/>
      <c r="J762" s="202"/>
      <c r="K762" s="202"/>
      <c r="L762" s="207"/>
      <c r="M762" s="208"/>
      <c r="N762" s="209"/>
      <c r="O762" s="209"/>
      <c r="P762" s="209"/>
      <c r="Q762" s="209"/>
      <c r="R762" s="209"/>
      <c r="S762" s="209"/>
      <c r="T762" s="210"/>
      <c r="AT762" s="211" t="s">
        <v>129</v>
      </c>
      <c r="AU762" s="211" t="s">
        <v>127</v>
      </c>
      <c r="AV762" s="13" t="s">
        <v>80</v>
      </c>
      <c r="AW762" s="13" t="s">
        <v>30</v>
      </c>
      <c r="AX762" s="13" t="s">
        <v>72</v>
      </c>
      <c r="AY762" s="211" t="s">
        <v>119</v>
      </c>
    </row>
    <row r="763" spans="1:65" s="14" customFormat="1" ht="11.25">
      <c r="B763" s="212"/>
      <c r="C763" s="213"/>
      <c r="D763" s="203" t="s">
        <v>129</v>
      </c>
      <c r="E763" s="214" t="s">
        <v>1</v>
      </c>
      <c r="F763" s="215" t="s">
        <v>80</v>
      </c>
      <c r="G763" s="213"/>
      <c r="H763" s="216">
        <v>1</v>
      </c>
      <c r="I763" s="217"/>
      <c r="J763" s="213"/>
      <c r="K763" s="213"/>
      <c r="L763" s="218"/>
      <c r="M763" s="219"/>
      <c r="N763" s="220"/>
      <c r="O763" s="220"/>
      <c r="P763" s="220"/>
      <c r="Q763" s="220"/>
      <c r="R763" s="220"/>
      <c r="S763" s="220"/>
      <c r="T763" s="221"/>
      <c r="AT763" s="222" t="s">
        <v>129</v>
      </c>
      <c r="AU763" s="222" t="s">
        <v>127</v>
      </c>
      <c r="AV763" s="14" t="s">
        <v>127</v>
      </c>
      <c r="AW763" s="14" t="s">
        <v>30</v>
      </c>
      <c r="AX763" s="14" t="s">
        <v>72</v>
      </c>
      <c r="AY763" s="222" t="s">
        <v>119</v>
      </c>
    </row>
    <row r="764" spans="1:65" s="13" customFormat="1" ht="11.25">
      <c r="B764" s="201"/>
      <c r="C764" s="202"/>
      <c r="D764" s="203" t="s">
        <v>129</v>
      </c>
      <c r="E764" s="204" t="s">
        <v>1</v>
      </c>
      <c r="F764" s="205" t="s">
        <v>234</v>
      </c>
      <c r="G764" s="202"/>
      <c r="H764" s="204" t="s">
        <v>1</v>
      </c>
      <c r="I764" s="206"/>
      <c r="J764" s="202"/>
      <c r="K764" s="202"/>
      <c r="L764" s="207"/>
      <c r="M764" s="208"/>
      <c r="N764" s="209"/>
      <c r="O764" s="209"/>
      <c r="P764" s="209"/>
      <c r="Q764" s="209"/>
      <c r="R764" s="209"/>
      <c r="S764" s="209"/>
      <c r="T764" s="210"/>
      <c r="AT764" s="211" t="s">
        <v>129</v>
      </c>
      <c r="AU764" s="211" t="s">
        <v>127</v>
      </c>
      <c r="AV764" s="13" t="s">
        <v>80</v>
      </c>
      <c r="AW764" s="13" t="s">
        <v>30</v>
      </c>
      <c r="AX764" s="13" t="s">
        <v>72</v>
      </c>
      <c r="AY764" s="211" t="s">
        <v>119</v>
      </c>
    </row>
    <row r="765" spans="1:65" s="14" customFormat="1" ht="11.25">
      <c r="B765" s="212"/>
      <c r="C765" s="213"/>
      <c r="D765" s="203" t="s">
        <v>129</v>
      </c>
      <c r="E765" s="214" t="s">
        <v>1</v>
      </c>
      <c r="F765" s="215" t="s">
        <v>80</v>
      </c>
      <c r="G765" s="213"/>
      <c r="H765" s="216">
        <v>1</v>
      </c>
      <c r="I765" s="217"/>
      <c r="J765" s="213"/>
      <c r="K765" s="213"/>
      <c r="L765" s="218"/>
      <c r="M765" s="219"/>
      <c r="N765" s="220"/>
      <c r="O765" s="220"/>
      <c r="P765" s="220"/>
      <c r="Q765" s="220"/>
      <c r="R765" s="220"/>
      <c r="S765" s="220"/>
      <c r="T765" s="221"/>
      <c r="AT765" s="222" t="s">
        <v>129</v>
      </c>
      <c r="AU765" s="222" t="s">
        <v>127</v>
      </c>
      <c r="AV765" s="14" t="s">
        <v>127</v>
      </c>
      <c r="AW765" s="14" t="s">
        <v>30</v>
      </c>
      <c r="AX765" s="14" t="s">
        <v>72</v>
      </c>
      <c r="AY765" s="222" t="s">
        <v>119</v>
      </c>
    </row>
    <row r="766" spans="1:65" s="15" customFormat="1" ht="11.25">
      <c r="B766" s="223"/>
      <c r="C766" s="224"/>
      <c r="D766" s="203" t="s">
        <v>129</v>
      </c>
      <c r="E766" s="225" t="s">
        <v>1</v>
      </c>
      <c r="F766" s="226" t="s">
        <v>138</v>
      </c>
      <c r="G766" s="224"/>
      <c r="H766" s="227">
        <v>11</v>
      </c>
      <c r="I766" s="228"/>
      <c r="J766" s="224"/>
      <c r="K766" s="224"/>
      <c r="L766" s="229"/>
      <c r="M766" s="230"/>
      <c r="N766" s="231"/>
      <c r="O766" s="231"/>
      <c r="P766" s="231"/>
      <c r="Q766" s="231"/>
      <c r="R766" s="231"/>
      <c r="S766" s="231"/>
      <c r="T766" s="232"/>
      <c r="AT766" s="233" t="s">
        <v>129</v>
      </c>
      <c r="AU766" s="233" t="s">
        <v>127</v>
      </c>
      <c r="AV766" s="15" t="s">
        <v>126</v>
      </c>
      <c r="AW766" s="15" t="s">
        <v>30</v>
      </c>
      <c r="AX766" s="15" t="s">
        <v>80</v>
      </c>
      <c r="AY766" s="233" t="s">
        <v>119</v>
      </c>
    </row>
    <row r="767" spans="1:65" s="2" customFormat="1" ht="16.5" customHeight="1">
      <c r="A767" s="34"/>
      <c r="B767" s="35"/>
      <c r="C767" s="239" t="s">
        <v>1134</v>
      </c>
      <c r="D767" s="239" t="s">
        <v>202</v>
      </c>
      <c r="E767" s="240" t="s">
        <v>1135</v>
      </c>
      <c r="F767" s="241" t="s">
        <v>1136</v>
      </c>
      <c r="G767" s="242" t="s">
        <v>190</v>
      </c>
      <c r="H767" s="243">
        <v>11</v>
      </c>
      <c r="I767" s="244"/>
      <c r="J767" s="245">
        <f>ROUND(I767*H767,2)</f>
        <v>0</v>
      </c>
      <c r="K767" s="246"/>
      <c r="L767" s="247"/>
      <c r="M767" s="248" t="s">
        <v>1</v>
      </c>
      <c r="N767" s="249" t="s">
        <v>38</v>
      </c>
      <c r="O767" s="71"/>
      <c r="P767" s="197">
        <f>O767*H767</f>
        <v>0</v>
      </c>
      <c r="Q767" s="197">
        <v>4.0000000000000003E-5</v>
      </c>
      <c r="R767" s="197">
        <f>Q767*H767</f>
        <v>4.4000000000000002E-4</v>
      </c>
      <c r="S767" s="197">
        <v>0</v>
      </c>
      <c r="T767" s="198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99" t="s">
        <v>406</v>
      </c>
      <c r="AT767" s="199" t="s">
        <v>202</v>
      </c>
      <c r="AU767" s="199" t="s">
        <v>127</v>
      </c>
      <c r="AY767" s="17" t="s">
        <v>119</v>
      </c>
      <c r="BE767" s="200">
        <f>IF(N767="základní",J767,0)</f>
        <v>0</v>
      </c>
      <c r="BF767" s="200">
        <f>IF(N767="snížená",J767,0)</f>
        <v>0</v>
      </c>
      <c r="BG767" s="200">
        <f>IF(N767="zákl. přenesená",J767,0)</f>
        <v>0</v>
      </c>
      <c r="BH767" s="200">
        <f>IF(N767="sníž. přenesená",J767,0)</f>
        <v>0</v>
      </c>
      <c r="BI767" s="200">
        <f>IF(N767="nulová",J767,0)</f>
        <v>0</v>
      </c>
      <c r="BJ767" s="17" t="s">
        <v>127</v>
      </c>
      <c r="BK767" s="200">
        <f>ROUND(I767*H767,2)</f>
        <v>0</v>
      </c>
      <c r="BL767" s="17" t="s">
        <v>320</v>
      </c>
      <c r="BM767" s="199" t="s">
        <v>1137</v>
      </c>
    </row>
    <row r="768" spans="1:65" s="2" customFormat="1" ht="24.2" customHeight="1">
      <c r="A768" s="34"/>
      <c r="B768" s="35"/>
      <c r="C768" s="239" t="s">
        <v>1138</v>
      </c>
      <c r="D768" s="239" t="s">
        <v>202</v>
      </c>
      <c r="E768" s="240" t="s">
        <v>1139</v>
      </c>
      <c r="F768" s="241" t="s">
        <v>1140</v>
      </c>
      <c r="G768" s="242" t="s">
        <v>190</v>
      </c>
      <c r="H768" s="243">
        <v>11</v>
      </c>
      <c r="I768" s="244"/>
      <c r="J768" s="245">
        <f>ROUND(I768*H768,2)</f>
        <v>0</v>
      </c>
      <c r="K768" s="246"/>
      <c r="L768" s="247"/>
      <c r="M768" s="248" t="s">
        <v>1</v>
      </c>
      <c r="N768" s="249" t="s">
        <v>38</v>
      </c>
      <c r="O768" s="71"/>
      <c r="P768" s="197">
        <f>O768*H768</f>
        <v>0</v>
      </c>
      <c r="Q768" s="197">
        <v>4.0000000000000003E-5</v>
      </c>
      <c r="R768" s="197">
        <f>Q768*H768</f>
        <v>4.4000000000000002E-4</v>
      </c>
      <c r="S768" s="197">
        <v>0</v>
      </c>
      <c r="T768" s="198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9" t="s">
        <v>406</v>
      </c>
      <c r="AT768" s="199" t="s">
        <v>202</v>
      </c>
      <c r="AU768" s="199" t="s">
        <v>127</v>
      </c>
      <c r="AY768" s="17" t="s">
        <v>119</v>
      </c>
      <c r="BE768" s="200">
        <f>IF(N768="základní",J768,0)</f>
        <v>0</v>
      </c>
      <c r="BF768" s="200">
        <f>IF(N768="snížená",J768,0)</f>
        <v>0</v>
      </c>
      <c r="BG768" s="200">
        <f>IF(N768="zákl. přenesená",J768,0)</f>
        <v>0</v>
      </c>
      <c r="BH768" s="200">
        <f>IF(N768="sníž. přenesená",J768,0)</f>
        <v>0</v>
      </c>
      <c r="BI768" s="200">
        <f>IF(N768="nulová",J768,0)</f>
        <v>0</v>
      </c>
      <c r="BJ768" s="17" t="s">
        <v>127</v>
      </c>
      <c r="BK768" s="200">
        <f>ROUND(I768*H768,2)</f>
        <v>0</v>
      </c>
      <c r="BL768" s="17" t="s">
        <v>320</v>
      </c>
      <c r="BM768" s="199" t="s">
        <v>1141</v>
      </c>
    </row>
    <row r="769" spans="1:65" s="2" customFormat="1" ht="24.2" customHeight="1">
      <c r="A769" s="34"/>
      <c r="B769" s="35"/>
      <c r="C769" s="239" t="s">
        <v>1142</v>
      </c>
      <c r="D769" s="239" t="s">
        <v>202</v>
      </c>
      <c r="E769" s="240" t="s">
        <v>1143</v>
      </c>
      <c r="F769" s="241" t="s">
        <v>1144</v>
      </c>
      <c r="G769" s="242" t="s">
        <v>190</v>
      </c>
      <c r="H769" s="243">
        <v>16</v>
      </c>
      <c r="I769" s="244"/>
      <c r="J769" s="245">
        <f>ROUND(I769*H769,2)</f>
        <v>0</v>
      </c>
      <c r="K769" s="246"/>
      <c r="L769" s="247"/>
      <c r="M769" s="248" t="s">
        <v>1</v>
      </c>
      <c r="N769" s="249" t="s">
        <v>38</v>
      </c>
      <c r="O769" s="71"/>
      <c r="P769" s="197">
        <f>O769*H769</f>
        <v>0</v>
      </c>
      <c r="Q769" s="197">
        <v>1.0000000000000001E-5</v>
      </c>
      <c r="R769" s="197">
        <f>Q769*H769</f>
        <v>1.6000000000000001E-4</v>
      </c>
      <c r="S769" s="197">
        <v>0</v>
      </c>
      <c r="T769" s="198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9" t="s">
        <v>406</v>
      </c>
      <c r="AT769" s="199" t="s">
        <v>202</v>
      </c>
      <c r="AU769" s="199" t="s">
        <v>127</v>
      </c>
      <c r="AY769" s="17" t="s">
        <v>119</v>
      </c>
      <c r="BE769" s="200">
        <f>IF(N769="základní",J769,0)</f>
        <v>0</v>
      </c>
      <c r="BF769" s="200">
        <f>IF(N769="snížená",J769,0)</f>
        <v>0</v>
      </c>
      <c r="BG769" s="200">
        <f>IF(N769="zákl. přenesená",J769,0)</f>
        <v>0</v>
      </c>
      <c r="BH769" s="200">
        <f>IF(N769="sníž. přenesená",J769,0)</f>
        <v>0</v>
      </c>
      <c r="BI769" s="200">
        <f>IF(N769="nulová",J769,0)</f>
        <v>0</v>
      </c>
      <c r="BJ769" s="17" t="s">
        <v>127</v>
      </c>
      <c r="BK769" s="200">
        <f>ROUND(I769*H769,2)</f>
        <v>0</v>
      </c>
      <c r="BL769" s="17" t="s">
        <v>320</v>
      </c>
      <c r="BM769" s="199" t="s">
        <v>1145</v>
      </c>
    </row>
    <row r="770" spans="1:65" s="14" customFormat="1" ht="11.25">
      <c r="B770" s="212"/>
      <c r="C770" s="213"/>
      <c r="D770" s="203" t="s">
        <v>129</v>
      </c>
      <c r="E770" s="214" t="s">
        <v>1</v>
      </c>
      <c r="F770" s="215" t="s">
        <v>1146</v>
      </c>
      <c r="G770" s="213"/>
      <c r="H770" s="216">
        <v>16</v>
      </c>
      <c r="I770" s="217"/>
      <c r="J770" s="213"/>
      <c r="K770" s="213"/>
      <c r="L770" s="218"/>
      <c r="M770" s="219"/>
      <c r="N770" s="220"/>
      <c r="O770" s="220"/>
      <c r="P770" s="220"/>
      <c r="Q770" s="220"/>
      <c r="R770" s="220"/>
      <c r="S770" s="220"/>
      <c r="T770" s="221"/>
      <c r="AT770" s="222" t="s">
        <v>129</v>
      </c>
      <c r="AU770" s="222" t="s">
        <v>127</v>
      </c>
      <c r="AV770" s="14" t="s">
        <v>127</v>
      </c>
      <c r="AW770" s="14" t="s">
        <v>30</v>
      </c>
      <c r="AX770" s="14" t="s">
        <v>80</v>
      </c>
      <c r="AY770" s="222" t="s">
        <v>119</v>
      </c>
    </row>
    <row r="771" spans="1:65" s="2" customFormat="1" ht="16.5" customHeight="1">
      <c r="A771" s="34"/>
      <c r="B771" s="35"/>
      <c r="C771" s="239" t="s">
        <v>1147</v>
      </c>
      <c r="D771" s="239" t="s">
        <v>202</v>
      </c>
      <c r="E771" s="240" t="s">
        <v>1148</v>
      </c>
      <c r="F771" s="241" t="s">
        <v>1149</v>
      </c>
      <c r="G771" s="242" t="s">
        <v>190</v>
      </c>
      <c r="H771" s="243">
        <v>20</v>
      </c>
      <c r="I771" s="244"/>
      <c r="J771" s="245">
        <f>ROUND(I771*H771,2)</f>
        <v>0</v>
      </c>
      <c r="K771" s="246"/>
      <c r="L771" s="247"/>
      <c r="M771" s="248" t="s">
        <v>1</v>
      </c>
      <c r="N771" s="249" t="s">
        <v>38</v>
      </c>
      <c r="O771" s="71"/>
      <c r="P771" s="197">
        <f>O771*H771</f>
        <v>0</v>
      </c>
      <c r="Q771" s="197">
        <v>2.0000000000000002E-5</v>
      </c>
      <c r="R771" s="197">
        <f>Q771*H771</f>
        <v>4.0000000000000002E-4</v>
      </c>
      <c r="S771" s="197">
        <v>0</v>
      </c>
      <c r="T771" s="198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199" t="s">
        <v>406</v>
      </c>
      <c r="AT771" s="199" t="s">
        <v>202</v>
      </c>
      <c r="AU771" s="199" t="s">
        <v>127</v>
      </c>
      <c r="AY771" s="17" t="s">
        <v>119</v>
      </c>
      <c r="BE771" s="200">
        <f>IF(N771="základní",J771,0)</f>
        <v>0</v>
      </c>
      <c r="BF771" s="200">
        <f>IF(N771="snížená",J771,0)</f>
        <v>0</v>
      </c>
      <c r="BG771" s="200">
        <f>IF(N771="zákl. přenesená",J771,0)</f>
        <v>0</v>
      </c>
      <c r="BH771" s="200">
        <f>IF(N771="sníž. přenesená",J771,0)</f>
        <v>0</v>
      </c>
      <c r="BI771" s="200">
        <f>IF(N771="nulová",J771,0)</f>
        <v>0</v>
      </c>
      <c r="BJ771" s="17" t="s">
        <v>127</v>
      </c>
      <c r="BK771" s="200">
        <f>ROUND(I771*H771,2)</f>
        <v>0</v>
      </c>
      <c r="BL771" s="17" t="s">
        <v>320</v>
      </c>
      <c r="BM771" s="199" t="s">
        <v>1150</v>
      </c>
    </row>
    <row r="772" spans="1:65" s="14" customFormat="1" ht="11.25">
      <c r="B772" s="212"/>
      <c r="C772" s="213"/>
      <c r="D772" s="203" t="s">
        <v>129</v>
      </c>
      <c r="E772" s="214" t="s">
        <v>1</v>
      </c>
      <c r="F772" s="215" t="s">
        <v>1151</v>
      </c>
      <c r="G772" s="213"/>
      <c r="H772" s="216">
        <v>20</v>
      </c>
      <c r="I772" s="217"/>
      <c r="J772" s="213"/>
      <c r="K772" s="213"/>
      <c r="L772" s="218"/>
      <c r="M772" s="219"/>
      <c r="N772" s="220"/>
      <c r="O772" s="220"/>
      <c r="P772" s="220"/>
      <c r="Q772" s="220"/>
      <c r="R772" s="220"/>
      <c r="S772" s="220"/>
      <c r="T772" s="221"/>
      <c r="AT772" s="222" t="s">
        <v>129</v>
      </c>
      <c r="AU772" s="222" t="s">
        <v>127</v>
      </c>
      <c r="AV772" s="14" t="s">
        <v>127</v>
      </c>
      <c r="AW772" s="14" t="s">
        <v>30</v>
      </c>
      <c r="AX772" s="14" t="s">
        <v>80</v>
      </c>
      <c r="AY772" s="222" t="s">
        <v>119</v>
      </c>
    </row>
    <row r="773" spans="1:65" s="2" customFormat="1" ht="16.5" customHeight="1">
      <c r="A773" s="34"/>
      <c r="B773" s="35"/>
      <c r="C773" s="239" t="s">
        <v>1152</v>
      </c>
      <c r="D773" s="239" t="s">
        <v>202</v>
      </c>
      <c r="E773" s="240" t="s">
        <v>1153</v>
      </c>
      <c r="F773" s="241" t="s">
        <v>1154</v>
      </c>
      <c r="G773" s="242" t="s">
        <v>190</v>
      </c>
      <c r="H773" s="243">
        <v>5</v>
      </c>
      <c r="I773" s="244"/>
      <c r="J773" s="245">
        <f>ROUND(I773*H773,2)</f>
        <v>0</v>
      </c>
      <c r="K773" s="246"/>
      <c r="L773" s="247"/>
      <c r="M773" s="248" t="s">
        <v>1</v>
      </c>
      <c r="N773" s="249" t="s">
        <v>38</v>
      </c>
      <c r="O773" s="71"/>
      <c r="P773" s="197">
        <f>O773*H773</f>
        <v>0</v>
      </c>
      <c r="Q773" s="197">
        <v>3.0000000000000001E-5</v>
      </c>
      <c r="R773" s="197">
        <f>Q773*H773</f>
        <v>1.5000000000000001E-4</v>
      </c>
      <c r="S773" s="197">
        <v>0</v>
      </c>
      <c r="T773" s="198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99" t="s">
        <v>406</v>
      </c>
      <c r="AT773" s="199" t="s">
        <v>202</v>
      </c>
      <c r="AU773" s="199" t="s">
        <v>127</v>
      </c>
      <c r="AY773" s="17" t="s">
        <v>119</v>
      </c>
      <c r="BE773" s="200">
        <f>IF(N773="základní",J773,0)</f>
        <v>0</v>
      </c>
      <c r="BF773" s="200">
        <f>IF(N773="snížená",J773,0)</f>
        <v>0</v>
      </c>
      <c r="BG773" s="200">
        <f>IF(N773="zákl. přenesená",J773,0)</f>
        <v>0</v>
      </c>
      <c r="BH773" s="200">
        <f>IF(N773="sníž. přenesená",J773,0)</f>
        <v>0</v>
      </c>
      <c r="BI773" s="200">
        <f>IF(N773="nulová",J773,0)</f>
        <v>0</v>
      </c>
      <c r="BJ773" s="17" t="s">
        <v>127</v>
      </c>
      <c r="BK773" s="200">
        <f>ROUND(I773*H773,2)</f>
        <v>0</v>
      </c>
      <c r="BL773" s="17" t="s">
        <v>320</v>
      </c>
      <c r="BM773" s="199" t="s">
        <v>1155</v>
      </c>
    </row>
    <row r="774" spans="1:65" s="14" customFormat="1" ht="11.25">
      <c r="B774" s="212"/>
      <c r="C774" s="213"/>
      <c r="D774" s="203" t="s">
        <v>129</v>
      </c>
      <c r="E774" s="214" t="s">
        <v>1</v>
      </c>
      <c r="F774" s="215" t="s">
        <v>1156</v>
      </c>
      <c r="G774" s="213"/>
      <c r="H774" s="216">
        <v>5</v>
      </c>
      <c r="I774" s="217"/>
      <c r="J774" s="213"/>
      <c r="K774" s="213"/>
      <c r="L774" s="218"/>
      <c r="M774" s="219"/>
      <c r="N774" s="220"/>
      <c r="O774" s="220"/>
      <c r="P774" s="220"/>
      <c r="Q774" s="220"/>
      <c r="R774" s="220"/>
      <c r="S774" s="220"/>
      <c r="T774" s="221"/>
      <c r="AT774" s="222" t="s">
        <v>129</v>
      </c>
      <c r="AU774" s="222" t="s">
        <v>127</v>
      </c>
      <c r="AV774" s="14" t="s">
        <v>127</v>
      </c>
      <c r="AW774" s="14" t="s">
        <v>30</v>
      </c>
      <c r="AX774" s="14" t="s">
        <v>80</v>
      </c>
      <c r="AY774" s="222" t="s">
        <v>119</v>
      </c>
    </row>
    <row r="775" spans="1:65" s="2" customFormat="1" ht="24.2" customHeight="1">
      <c r="A775" s="34"/>
      <c r="B775" s="35"/>
      <c r="C775" s="187" t="s">
        <v>1157</v>
      </c>
      <c r="D775" s="187" t="s">
        <v>122</v>
      </c>
      <c r="E775" s="188" t="s">
        <v>1158</v>
      </c>
      <c r="F775" s="189" t="s">
        <v>1159</v>
      </c>
      <c r="G775" s="190" t="s">
        <v>190</v>
      </c>
      <c r="H775" s="191">
        <v>3</v>
      </c>
      <c r="I775" s="192"/>
      <c r="J775" s="193">
        <f>ROUND(I775*H775,2)</f>
        <v>0</v>
      </c>
      <c r="K775" s="194"/>
      <c r="L775" s="39"/>
      <c r="M775" s="195" t="s">
        <v>1</v>
      </c>
      <c r="N775" s="196" t="s">
        <v>38</v>
      </c>
      <c r="O775" s="71"/>
      <c r="P775" s="197">
        <f>O775*H775</f>
        <v>0</v>
      </c>
      <c r="Q775" s="197">
        <v>0</v>
      </c>
      <c r="R775" s="197">
        <f>Q775*H775</f>
        <v>0</v>
      </c>
      <c r="S775" s="197">
        <v>0</v>
      </c>
      <c r="T775" s="198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9" t="s">
        <v>320</v>
      </c>
      <c r="AT775" s="199" t="s">
        <v>122</v>
      </c>
      <c r="AU775" s="199" t="s">
        <v>127</v>
      </c>
      <c r="AY775" s="17" t="s">
        <v>119</v>
      </c>
      <c r="BE775" s="200">
        <f>IF(N775="základní",J775,0)</f>
        <v>0</v>
      </c>
      <c r="BF775" s="200">
        <f>IF(N775="snížená",J775,0)</f>
        <v>0</v>
      </c>
      <c r="BG775" s="200">
        <f>IF(N775="zákl. přenesená",J775,0)</f>
        <v>0</v>
      </c>
      <c r="BH775" s="200">
        <f>IF(N775="sníž. přenesená",J775,0)</f>
        <v>0</v>
      </c>
      <c r="BI775" s="200">
        <f>IF(N775="nulová",J775,0)</f>
        <v>0</v>
      </c>
      <c r="BJ775" s="17" t="s">
        <v>127</v>
      </c>
      <c r="BK775" s="200">
        <f>ROUND(I775*H775,2)</f>
        <v>0</v>
      </c>
      <c r="BL775" s="17" t="s">
        <v>320</v>
      </c>
      <c r="BM775" s="199" t="s">
        <v>1160</v>
      </c>
    </row>
    <row r="776" spans="1:65" s="13" customFormat="1" ht="11.25">
      <c r="B776" s="201"/>
      <c r="C776" s="202"/>
      <c r="D776" s="203" t="s">
        <v>129</v>
      </c>
      <c r="E776" s="204" t="s">
        <v>1</v>
      </c>
      <c r="F776" s="205" t="s">
        <v>232</v>
      </c>
      <c r="G776" s="202"/>
      <c r="H776" s="204" t="s">
        <v>1</v>
      </c>
      <c r="I776" s="206"/>
      <c r="J776" s="202"/>
      <c r="K776" s="202"/>
      <c r="L776" s="207"/>
      <c r="M776" s="208"/>
      <c r="N776" s="209"/>
      <c r="O776" s="209"/>
      <c r="P776" s="209"/>
      <c r="Q776" s="209"/>
      <c r="R776" s="209"/>
      <c r="S776" s="209"/>
      <c r="T776" s="210"/>
      <c r="AT776" s="211" t="s">
        <v>129</v>
      </c>
      <c r="AU776" s="211" t="s">
        <v>127</v>
      </c>
      <c r="AV776" s="13" t="s">
        <v>80</v>
      </c>
      <c r="AW776" s="13" t="s">
        <v>30</v>
      </c>
      <c r="AX776" s="13" t="s">
        <v>72</v>
      </c>
      <c r="AY776" s="211" t="s">
        <v>119</v>
      </c>
    </row>
    <row r="777" spans="1:65" s="14" customFormat="1" ht="11.25">
      <c r="B777" s="212"/>
      <c r="C777" s="213"/>
      <c r="D777" s="203" t="s">
        <v>129</v>
      </c>
      <c r="E777" s="214" t="s">
        <v>1</v>
      </c>
      <c r="F777" s="215" t="s">
        <v>148</v>
      </c>
      <c r="G777" s="213"/>
      <c r="H777" s="216">
        <v>3</v>
      </c>
      <c r="I777" s="217"/>
      <c r="J777" s="213"/>
      <c r="K777" s="213"/>
      <c r="L777" s="218"/>
      <c r="M777" s="219"/>
      <c r="N777" s="220"/>
      <c r="O777" s="220"/>
      <c r="P777" s="220"/>
      <c r="Q777" s="220"/>
      <c r="R777" s="220"/>
      <c r="S777" s="220"/>
      <c r="T777" s="221"/>
      <c r="AT777" s="222" t="s">
        <v>129</v>
      </c>
      <c r="AU777" s="222" t="s">
        <v>127</v>
      </c>
      <c r="AV777" s="14" t="s">
        <v>127</v>
      </c>
      <c r="AW777" s="14" t="s">
        <v>30</v>
      </c>
      <c r="AX777" s="14" t="s">
        <v>80</v>
      </c>
      <c r="AY777" s="222" t="s">
        <v>119</v>
      </c>
    </row>
    <row r="778" spans="1:65" s="2" customFormat="1" ht="24.2" customHeight="1">
      <c r="A778" s="34"/>
      <c r="B778" s="35"/>
      <c r="C778" s="239" t="s">
        <v>1161</v>
      </c>
      <c r="D778" s="239" t="s">
        <v>202</v>
      </c>
      <c r="E778" s="240" t="s">
        <v>1162</v>
      </c>
      <c r="F778" s="241" t="s">
        <v>1163</v>
      </c>
      <c r="G778" s="242" t="s">
        <v>190</v>
      </c>
      <c r="H778" s="243">
        <v>3</v>
      </c>
      <c r="I778" s="244"/>
      <c r="J778" s="245">
        <f t="shared" ref="J778:J783" si="70">ROUND(I778*H778,2)</f>
        <v>0</v>
      </c>
      <c r="K778" s="246"/>
      <c r="L778" s="247"/>
      <c r="M778" s="248" t="s">
        <v>1</v>
      </c>
      <c r="N778" s="249" t="s">
        <v>38</v>
      </c>
      <c r="O778" s="71"/>
      <c r="P778" s="197">
        <f t="shared" ref="P778:P783" si="71">O778*H778</f>
        <v>0</v>
      </c>
      <c r="Q778" s="197">
        <v>6.0000000000000002E-5</v>
      </c>
      <c r="R778" s="197">
        <f t="shared" ref="R778:R783" si="72">Q778*H778</f>
        <v>1.8000000000000001E-4</v>
      </c>
      <c r="S778" s="197">
        <v>0</v>
      </c>
      <c r="T778" s="198">
        <f t="shared" ref="T778:T783" si="73"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9" t="s">
        <v>406</v>
      </c>
      <c r="AT778" s="199" t="s">
        <v>202</v>
      </c>
      <c r="AU778" s="199" t="s">
        <v>127</v>
      </c>
      <c r="AY778" s="17" t="s">
        <v>119</v>
      </c>
      <c r="BE778" s="200">
        <f t="shared" ref="BE778:BE783" si="74">IF(N778="základní",J778,0)</f>
        <v>0</v>
      </c>
      <c r="BF778" s="200">
        <f t="shared" ref="BF778:BF783" si="75">IF(N778="snížená",J778,0)</f>
        <v>0</v>
      </c>
      <c r="BG778" s="200">
        <f t="shared" ref="BG778:BG783" si="76">IF(N778="zákl. přenesená",J778,0)</f>
        <v>0</v>
      </c>
      <c r="BH778" s="200">
        <f t="shared" ref="BH778:BH783" si="77">IF(N778="sníž. přenesená",J778,0)</f>
        <v>0</v>
      </c>
      <c r="BI778" s="200">
        <f t="shared" ref="BI778:BI783" si="78">IF(N778="nulová",J778,0)</f>
        <v>0</v>
      </c>
      <c r="BJ778" s="17" t="s">
        <v>127</v>
      </c>
      <c r="BK778" s="200">
        <f t="shared" ref="BK778:BK783" si="79">ROUND(I778*H778,2)</f>
        <v>0</v>
      </c>
      <c r="BL778" s="17" t="s">
        <v>320</v>
      </c>
      <c r="BM778" s="199" t="s">
        <v>1164</v>
      </c>
    </row>
    <row r="779" spans="1:65" s="2" customFormat="1" ht="24.2" customHeight="1">
      <c r="A779" s="34"/>
      <c r="B779" s="35"/>
      <c r="C779" s="239" t="s">
        <v>1165</v>
      </c>
      <c r="D779" s="239" t="s">
        <v>202</v>
      </c>
      <c r="E779" s="240" t="s">
        <v>1166</v>
      </c>
      <c r="F779" s="241" t="s">
        <v>1167</v>
      </c>
      <c r="G779" s="242" t="s">
        <v>190</v>
      </c>
      <c r="H779" s="243">
        <v>3</v>
      </c>
      <c r="I779" s="244"/>
      <c r="J779" s="245">
        <f t="shared" si="70"/>
        <v>0</v>
      </c>
      <c r="K779" s="246"/>
      <c r="L779" s="247"/>
      <c r="M779" s="248" t="s">
        <v>1</v>
      </c>
      <c r="N779" s="249" t="s">
        <v>38</v>
      </c>
      <c r="O779" s="71"/>
      <c r="P779" s="197">
        <f t="shared" si="71"/>
        <v>0</v>
      </c>
      <c r="Q779" s="197">
        <v>5.0000000000000002E-5</v>
      </c>
      <c r="R779" s="197">
        <f t="shared" si="72"/>
        <v>1.5000000000000001E-4</v>
      </c>
      <c r="S779" s="197">
        <v>0</v>
      </c>
      <c r="T779" s="198">
        <f t="shared" si="73"/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9" t="s">
        <v>406</v>
      </c>
      <c r="AT779" s="199" t="s">
        <v>202</v>
      </c>
      <c r="AU779" s="199" t="s">
        <v>127</v>
      </c>
      <c r="AY779" s="17" t="s">
        <v>119</v>
      </c>
      <c r="BE779" s="200">
        <f t="shared" si="74"/>
        <v>0</v>
      </c>
      <c r="BF779" s="200">
        <f t="shared" si="75"/>
        <v>0</v>
      </c>
      <c r="BG779" s="200">
        <f t="shared" si="76"/>
        <v>0</v>
      </c>
      <c r="BH779" s="200">
        <f t="shared" si="77"/>
        <v>0</v>
      </c>
      <c r="BI779" s="200">
        <f t="shared" si="78"/>
        <v>0</v>
      </c>
      <c r="BJ779" s="17" t="s">
        <v>127</v>
      </c>
      <c r="BK779" s="200">
        <f t="shared" si="79"/>
        <v>0</v>
      </c>
      <c r="BL779" s="17" t="s">
        <v>320</v>
      </c>
      <c r="BM779" s="199" t="s">
        <v>1168</v>
      </c>
    </row>
    <row r="780" spans="1:65" s="2" customFormat="1" ht="24.2" customHeight="1">
      <c r="A780" s="34"/>
      <c r="B780" s="35"/>
      <c r="C780" s="187" t="s">
        <v>1169</v>
      </c>
      <c r="D780" s="187" t="s">
        <v>122</v>
      </c>
      <c r="E780" s="188" t="s">
        <v>1170</v>
      </c>
      <c r="F780" s="189" t="s">
        <v>1171</v>
      </c>
      <c r="G780" s="190" t="s">
        <v>190</v>
      </c>
      <c r="H780" s="191">
        <v>1</v>
      </c>
      <c r="I780" s="192"/>
      <c r="J780" s="193">
        <f t="shared" si="70"/>
        <v>0</v>
      </c>
      <c r="K780" s="194"/>
      <c r="L780" s="39"/>
      <c r="M780" s="195" t="s">
        <v>1</v>
      </c>
      <c r="N780" s="196" t="s">
        <v>38</v>
      </c>
      <c r="O780" s="71"/>
      <c r="P780" s="197">
        <f t="shared" si="71"/>
        <v>0</v>
      </c>
      <c r="Q780" s="197">
        <v>0</v>
      </c>
      <c r="R780" s="197">
        <f t="shared" si="72"/>
        <v>0</v>
      </c>
      <c r="S780" s="197">
        <v>0</v>
      </c>
      <c r="T780" s="198">
        <f t="shared" si="73"/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9" t="s">
        <v>320</v>
      </c>
      <c r="AT780" s="199" t="s">
        <v>122</v>
      </c>
      <c r="AU780" s="199" t="s">
        <v>127</v>
      </c>
      <c r="AY780" s="17" t="s">
        <v>119</v>
      </c>
      <c r="BE780" s="200">
        <f t="shared" si="74"/>
        <v>0</v>
      </c>
      <c r="BF780" s="200">
        <f t="shared" si="75"/>
        <v>0</v>
      </c>
      <c r="BG780" s="200">
        <f t="shared" si="76"/>
        <v>0</v>
      </c>
      <c r="BH780" s="200">
        <f t="shared" si="77"/>
        <v>0</v>
      </c>
      <c r="BI780" s="200">
        <f t="shared" si="78"/>
        <v>0</v>
      </c>
      <c r="BJ780" s="17" t="s">
        <v>127</v>
      </c>
      <c r="BK780" s="200">
        <f t="shared" si="79"/>
        <v>0</v>
      </c>
      <c r="BL780" s="17" t="s">
        <v>320</v>
      </c>
      <c r="BM780" s="199" t="s">
        <v>1172</v>
      </c>
    </row>
    <row r="781" spans="1:65" s="2" customFormat="1" ht="24.2" customHeight="1">
      <c r="A781" s="34"/>
      <c r="B781" s="35"/>
      <c r="C781" s="239" t="s">
        <v>1173</v>
      </c>
      <c r="D781" s="239" t="s">
        <v>202</v>
      </c>
      <c r="E781" s="240" t="s">
        <v>1174</v>
      </c>
      <c r="F781" s="241" t="s">
        <v>1175</v>
      </c>
      <c r="G781" s="242" t="s">
        <v>190</v>
      </c>
      <c r="H781" s="243">
        <v>1</v>
      </c>
      <c r="I781" s="244"/>
      <c r="J781" s="245">
        <f t="shared" si="70"/>
        <v>0</v>
      </c>
      <c r="K781" s="246"/>
      <c r="L781" s="247"/>
      <c r="M781" s="248" t="s">
        <v>1</v>
      </c>
      <c r="N781" s="249" t="s">
        <v>38</v>
      </c>
      <c r="O781" s="71"/>
      <c r="P781" s="197">
        <f t="shared" si="71"/>
        <v>0</v>
      </c>
      <c r="Q781" s="197">
        <v>3.8999999999999999E-4</v>
      </c>
      <c r="R781" s="197">
        <f t="shared" si="72"/>
        <v>3.8999999999999999E-4</v>
      </c>
      <c r="S781" s="197">
        <v>0</v>
      </c>
      <c r="T781" s="198">
        <f t="shared" si="73"/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99" t="s">
        <v>406</v>
      </c>
      <c r="AT781" s="199" t="s">
        <v>202</v>
      </c>
      <c r="AU781" s="199" t="s">
        <v>127</v>
      </c>
      <c r="AY781" s="17" t="s">
        <v>119</v>
      </c>
      <c r="BE781" s="200">
        <f t="shared" si="74"/>
        <v>0</v>
      </c>
      <c r="BF781" s="200">
        <f t="shared" si="75"/>
        <v>0</v>
      </c>
      <c r="BG781" s="200">
        <f t="shared" si="76"/>
        <v>0</v>
      </c>
      <c r="BH781" s="200">
        <f t="shared" si="77"/>
        <v>0</v>
      </c>
      <c r="BI781" s="200">
        <f t="shared" si="78"/>
        <v>0</v>
      </c>
      <c r="BJ781" s="17" t="s">
        <v>127</v>
      </c>
      <c r="BK781" s="200">
        <f t="shared" si="79"/>
        <v>0</v>
      </c>
      <c r="BL781" s="17" t="s">
        <v>320</v>
      </c>
      <c r="BM781" s="199" t="s">
        <v>1176</v>
      </c>
    </row>
    <row r="782" spans="1:65" s="2" customFormat="1" ht="37.9" customHeight="1">
      <c r="A782" s="34"/>
      <c r="B782" s="35"/>
      <c r="C782" s="187" t="s">
        <v>1177</v>
      </c>
      <c r="D782" s="187" t="s">
        <v>122</v>
      </c>
      <c r="E782" s="188" t="s">
        <v>1178</v>
      </c>
      <c r="F782" s="189" t="s">
        <v>1179</v>
      </c>
      <c r="G782" s="190" t="s">
        <v>190</v>
      </c>
      <c r="H782" s="191">
        <v>14</v>
      </c>
      <c r="I782" s="192"/>
      <c r="J782" s="193">
        <f t="shared" si="70"/>
        <v>0</v>
      </c>
      <c r="K782" s="194"/>
      <c r="L782" s="39"/>
      <c r="M782" s="195" t="s">
        <v>1</v>
      </c>
      <c r="N782" s="196" t="s">
        <v>38</v>
      </c>
      <c r="O782" s="71"/>
      <c r="P782" s="197">
        <f t="shared" si="71"/>
        <v>0</v>
      </c>
      <c r="Q782" s="197">
        <v>0</v>
      </c>
      <c r="R782" s="197">
        <f t="shared" si="72"/>
        <v>0</v>
      </c>
      <c r="S782" s="197">
        <v>4.8000000000000001E-5</v>
      </c>
      <c r="T782" s="198">
        <f t="shared" si="73"/>
        <v>6.7200000000000007E-4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9" t="s">
        <v>320</v>
      </c>
      <c r="AT782" s="199" t="s">
        <v>122</v>
      </c>
      <c r="AU782" s="199" t="s">
        <v>127</v>
      </c>
      <c r="AY782" s="17" t="s">
        <v>119</v>
      </c>
      <c r="BE782" s="200">
        <f t="shared" si="74"/>
        <v>0</v>
      </c>
      <c r="BF782" s="200">
        <f t="shared" si="75"/>
        <v>0</v>
      </c>
      <c r="BG782" s="200">
        <f t="shared" si="76"/>
        <v>0</v>
      </c>
      <c r="BH782" s="200">
        <f t="shared" si="77"/>
        <v>0</v>
      </c>
      <c r="BI782" s="200">
        <f t="shared" si="78"/>
        <v>0</v>
      </c>
      <c r="BJ782" s="17" t="s">
        <v>127</v>
      </c>
      <c r="BK782" s="200">
        <f t="shared" si="79"/>
        <v>0</v>
      </c>
      <c r="BL782" s="17" t="s">
        <v>320</v>
      </c>
      <c r="BM782" s="199" t="s">
        <v>1180</v>
      </c>
    </row>
    <row r="783" spans="1:65" s="2" customFormat="1" ht="24.2" customHeight="1">
      <c r="A783" s="34"/>
      <c r="B783" s="35"/>
      <c r="C783" s="187" t="s">
        <v>1181</v>
      </c>
      <c r="D783" s="187" t="s">
        <v>122</v>
      </c>
      <c r="E783" s="188" t="s">
        <v>1182</v>
      </c>
      <c r="F783" s="189" t="s">
        <v>1183</v>
      </c>
      <c r="G783" s="190" t="s">
        <v>190</v>
      </c>
      <c r="H783" s="191">
        <v>1</v>
      </c>
      <c r="I783" s="192"/>
      <c r="J783" s="193">
        <f t="shared" si="70"/>
        <v>0</v>
      </c>
      <c r="K783" s="194"/>
      <c r="L783" s="39"/>
      <c r="M783" s="195" t="s">
        <v>1</v>
      </c>
      <c r="N783" s="196" t="s">
        <v>38</v>
      </c>
      <c r="O783" s="71"/>
      <c r="P783" s="197">
        <f t="shared" si="71"/>
        <v>0</v>
      </c>
      <c r="Q783" s="197">
        <v>0</v>
      </c>
      <c r="R783" s="197">
        <f t="shared" si="72"/>
        <v>0</v>
      </c>
      <c r="S783" s="197">
        <v>0</v>
      </c>
      <c r="T783" s="198">
        <f t="shared" si="73"/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99" t="s">
        <v>320</v>
      </c>
      <c r="AT783" s="199" t="s">
        <v>122</v>
      </c>
      <c r="AU783" s="199" t="s">
        <v>127</v>
      </c>
      <c r="AY783" s="17" t="s">
        <v>119</v>
      </c>
      <c r="BE783" s="200">
        <f t="shared" si="74"/>
        <v>0</v>
      </c>
      <c r="BF783" s="200">
        <f t="shared" si="75"/>
        <v>0</v>
      </c>
      <c r="BG783" s="200">
        <f t="shared" si="76"/>
        <v>0</v>
      </c>
      <c r="BH783" s="200">
        <f t="shared" si="77"/>
        <v>0</v>
      </c>
      <c r="BI783" s="200">
        <f t="shared" si="78"/>
        <v>0</v>
      </c>
      <c r="BJ783" s="17" t="s">
        <v>127</v>
      </c>
      <c r="BK783" s="200">
        <f t="shared" si="79"/>
        <v>0</v>
      </c>
      <c r="BL783" s="17" t="s">
        <v>320</v>
      </c>
      <c r="BM783" s="199" t="s">
        <v>1184</v>
      </c>
    </row>
    <row r="784" spans="1:65" s="13" customFormat="1" ht="11.25">
      <c r="B784" s="201"/>
      <c r="C784" s="202"/>
      <c r="D784" s="203" t="s">
        <v>129</v>
      </c>
      <c r="E784" s="204" t="s">
        <v>1</v>
      </c>
      <c r="F784" s="205" t="s">
        <v>1185</v>
      </c>
      <c r="G784" s="202"/>
      <c r="H784" s="204" t="s">
        <v>1</v>
      </c>
      <c r="I784" s="206"/>
      <c r="J784" s="202"/>
      <c r="K784" s="202"/>
      <c r="L784" s="207"/>
      <c r="M784" s="208"/>
      <c r="N784" s="209"/>
      <c r="O784" s="209"/>
      <c r="P784" s="209"/>
      <c r="Q784" s="209"/>
      <c r="R784" s="209"/>
      <c r="S784" s="209"/>
      <c r="T784" s="210"/>
      <c r="AT784" s="211" t="s">
        <v>129</v>
      </c>
      <c r="AU784" s="211" t="s">
        <v>127</v>
      </c>
      <c r="AV784" s="13" t="s">
        <v>80</v>
      </c>
      <c r="AW784" s="13" t="s">
        <v>30</v>
      </c>
      <c r="AX784" s="13" t="s">
        <v>72</v>
      </c>
      <c r="AY784" s="211" t="s">
        <v>119</v>
      </c>
    </row>
    <row r="785" spans="1:65" s="14" customFormat="1" ht="11.25">
      <c r="B785" s="212"/>
      <c r="C785" s="213"/>
      <c r="D785" s="203" t="s">
        <v>129</v>
      </c>
      <c r="E785" s="214" t="s">
        <v>1</v>
      </c>
      <c r="F785" s="215" t="s">
        <v>80</v>
      </c>
      <c r="G785" s="213"/>
      <c r="H785" s="216">
        <v>1</v>
      </c>
      <c r="I785" s="217"/>
      <c r="J785" s="213"/>
      <c r="K785" s="213"/>
      <c r="L785" s="218"/>
      <c r="M785" s="219"/>
      <c r="N785" s="220"/>
      <c r="O785" s="220"/>
      <c r="P785" s="220"/>
      <c r="Q785" s="220"/>
      <c r="R785" s="220"/>
      <c r="S785" s="220"/>
      <c r="T785" s="221"/>
      <c r="AT785" s="222" t="s">
        <v>129</v>
      </c>
      <c r="AU785" s="222" t="s">
        <v>127</v>
      </c>
      <c r="AV785" s="14" t="s">
        <v>127</v>
      </c>
      <c r="AW785" s="14" t="s">
        <v>30</v>
      </c>
      <c r="AX785" s="14" t="s">
        <v>80</v>
      </c>
      <c r="AY785" s="222" t="s">
        <v>119</v>
      </c>
    </row>
    <row r="786" spans="1:65" s="2" customFormat="1" ht="21.75" customHeight="1">
      <c r="A786" s="34"/>
      <c r="B786" s="35"/>
      <c r="C786" s="239" t="s">
        <v>1186</v>
      </c>
      <c r="D786" s="239" t="s">
        <v>202</v>
      </c>
      <c r="E786" s="240" t="s">
        <v>1187</v>
      </c>
      <c r="F786" s="241" t="s">
        <v>1188</v>
      </c>
      <c r="G786" s="242" t="s">
        <v>190</v>
      </c>
      <c r="H786" s="243">
        <v>1</v>
      </c>
      <c r="I786" s="244"/>
      <c r="J786" s="245">
        <f>ROUND(I786*H786,2)</f>
        <v>0</v>
      </c>
      <c r="K786" s="246"/>
      <c r="L786" s="247"/>
      <c r="M786" s="248" t="s">
        <v>1</v>
      </c>
      <c r="N786" s="249" t="s">
        <v>38</v>
      </c>
      <c r="O786" s="71"/>
      <c r="P786" s="197">
        <f>O786*H786</f>
        <v>0</v>
      </c>
      <c r="Q786" s="197">
        <v>1.0499999999999999E-3</v>
      </c>
      <c r="R786" s="197">
        <f>Q786*H786</f>
        <v>1.0499999999999999E-3</v>
      </c>
      <c r="S786" s="197">
        <v>0</v>
      </c>
      <c r="T786" s="198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9" t="s">
        <v>406</v>
      </c>
      <c r="AT786" s="199" t="s">
        <v>202</v>
      </c>
      <c r="AU786" s="199" t="s">
        <v>127</v>
      </c>
      <c r="AY786" s="17" t="s">
        <v>119</v>
      </c>
      <c r="BE786" s="200">
        <f>IF(N786="základní",J786,0)</f>
        <v>0</v>
      </c>
      <c r="BF786" s="200">
        <f>IF(N786="snížená",J786,0)</f>
        <v>0</v>
      </c>
      <c r="BG786" s="200">
        <f>IF(N786="zákl. přenesená",J786,0)</f>
        <v>0</v>
      </c>
      <c r="BH786" s="200">
        <f>IF(N786="sníž. přenesená",J786,0)</f>
        <v>0</v>
      </c>
      <c r="BI786" s="200">
        <f>IF(N786="nulová",J786,0)</f>
        <v>0</v>
      </c>
      <c r="BJ786" s="17" t="s">
        <v>127</v>
      </c>
      <c r="BK786" s="200">
        <f>ROUND(I786*H786,2)</f>
        <v>0</v>
      </c>
      <c r="BL786" s="17" t="s">
        <v>320</v>
      </c>
      <c r="BM786" s="199" t="s">
        <v>1189</v>
      </c>
    </row>
    <row r="787" spans="1:65" s="2" customFormat="1" ht="24.2" customHeight="1">
      <c r="A787" s="34"/>
      <c r="B787" s="35"/>
      <c r="C787" s="187" t="s">
        <v>1190</v>
      </c>
      <c r="D787" s="187" t="s">
        <v>122</v>
      </c>
      <c r="E787" s="188" t="s">
        <v>1191</v>
      </c>
      <c r="F787" s="189" t="s">
        <v>1192</v>
      </c>
      <c r="G787" s="190" t="s">
        <v>190</v>
      </c>
      <c r="H787" s="191">
        <v>54</v>
      </c>
      <c r="I787" s="192"/>
      <c r="J787" s="193">
        <f>ROUND(I787*H787,2)</f>
        <v>0</v>
      </c>
      <c r="K787" s="194"/>
      <c r="L787" s="39"/>
      <c r="M787" s="195" t="s">
        <v>1</v>
      </c>
      <c r="N787" s="196" t="s">
        <v>38</v>
      </c>
      <c r="O787" s="71"/>
      <c r="P787" s="197">
        <f>O787*H787</f>
        <v>0</v>
      </c>
      <c r="Q787" s="197">
        <v>0</v>
      </c>
      <c r="R787" s="197">
        <f>Q787*H787</f>
        <v>0</v>
      </c>
      <c r="S787" s="197">
        <v>0</v>
      </c>
      <c r="T787" s="198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99" t="s">
        <v>320</v>
      </c>
      <c r="AT787" s="199" t="s">
        <v>122</v>
      </c>
      <c r="AU787" s="199" t="s">
        <v>127</v>
      </c>
      <c r="AY787" s="17" t="s">
        <v>119</v>
      </c>
      <c r="BE787" s="200">
        <f>IF(N787="základní",J787,0)</f>
        <v>0</v>
      </c>
      <c r="BF787" s="200">
        <f>IF(N787="snížená",J787,0)</f>
        <v>0</v>
      </c>
      <c r="BG787" s="200">
        <f>IF(N787="zákl. přenesená",J787,0)</f>
        <v>0</v>
      </c>
      <c r="BH787" s="200">
        <f>IF(N787="sníž. přenesená",J787,0)</f>
        <v>0</v>
      </c>
      <c r="BI787" s="200">
        <f>IF(N787="nulová",J787,0)</f>
        <v>0</v>
      </c>
      <c r="BJ787" s="17" t="s">
        <v>127</v>
      </c>
      <c r="BK787" s="200">
        <f>ROUND(I787*H787,2)</f>
        <v>0</v>
      </c>
      <c r="BL787" s="17" t="s">
        <v>320</v>
      </c>
      <c r="BM787" s="199" t="s">
        <v>1193</v>
      </c>
    </row>
    <row r="788" spans="1:65" s="13" customFormat="1" ht="11.25">
      <c r="B788" s="201"/>
      <c r="C788" s="202"/>
      <c r="D788" s="203" t="s">
        <v>129</v>
      </c>
      <c r="E788" s="204" t="s">
        <v>1</v>
      </c>
      <c r="F788" s="205" t="s">
        <v>225</v>
      </c>
      <c r="G788" s="202"/>
      <c r="H788" s="204" t="s">
        <v>1</v>
      </c>
      <c r="I788" s="206"/>
      <c r="J788" s="202"/>
      <c r="K788" s="202"/>
      <c r="L788" s="207"/>
      <c r="M788" s="208"/>
      <c r="N788" s="209"/>
      <c r="O788" s="209"/>
      <c r="P788" s="209"/>
      <c r="Q788" s="209"/>
      <c r="R788" s="209"/>
      <c r="S788" s="209"/>
      <c r="T788" s="210"/>
      <c r="AT788" s="211" t="s">
        <v>129</v>
      </c>
      <c r="AU788" s="211" t="s">
        <v>127</v>
      </c>
      <c r="AV788" s="13" t="s">
        <v>80</v>
      </c>
      <c r="AW788" s="13" t="s">
        <v>30</v>
      </c>
      <c r="AX788" s="13" t="s">
        <v>72</v>
      </c>
      <c r="AY788" s="211" t="s">
        <v>119</v>
      </c>
    </row>
    <row r="789" spans="1:65" s="14" customFormat="1" ht="11.25">
      <c r="B789" s="212"/>
      <c r="C789" s="213"/>
      <c r="D789" s="203" t="s">
        <v>129</v>
      </c>
      <c r="E789" s="214" t="s">
        <v>1</v>
      </c>
      <c r="F789" s="215" t="s">
        <v>1194</v>
      </c>
      <c r="G789" s="213"/>
      <c r="H789" s="216">
        <v>9</v>
      </c>
      <c r="I789" s="217"/>
      <c r="J789" s="213"/>
      <c r="K789" s="213"/>
      <c r="L789" s="218"/>
      <c r="M789" s="219"/>
      <c r="N789" s="220"/>
      <c r="O789" s="220"/>
      <c r="P789" s="220"/>
      <c r="Q789" s="220"/>
      <c r="R789" s="220"/>
      <c r="S789" s="220"/>
      <c r="T789" s="221"/>
      <c r="AT789" s="222" t="s">
        <v>129</v>
      </c>
      <c r="AU789" s="222" t="s">
        <v>127</v>
      </c>
      <c r="AV789" s="14" t="s">
        <v>127</v>
      </c>
      <c r="AW789" s="14" t="s">
        <v>30</v>
      </c>
      <c r="AX789" s="14" t="s">
        <v>72</v>
      </c>
      <c r="AY789" s="222" t="s">
        <v>119</v>
      </c>
    </row>
    <row r="790" spans="1:65" s="13" customFormat="1" ht="11.25">
      <c r="B790" s="201"/>
      <c r="C790" s="202"/>
      <c r="D790" s="203" t="s">
        <v>129</v>
      </c>
      <c r="E790" s="204" t="s">
        <v>1</v>
      </c>
      <c r="F790" s="205" t="s">
        <v>244</v>
      </c>
      <c r="G790" s="202"/>
      <c r="H790" s="204" t="s">
        <v>1</v>
      </c>
      <c r="I790" s="206"/>
      <c r="J790" s="202"/>
      <c r="K790" s="202"/>
      <c r="L790" s="207"/>
      <c r="M790" s="208"/>
      <c r="N790" s="209"/>
      <c r="O790" s="209"/>
      <c r="P790" s="209"/>
      <c r="Q790" s="209"/>
      <c r="R790" s="209"/>
      <c r="S790" s="209"/>
      <c r="T790" s="210"/>
      <c r="AT790" s="211" t="s">
        <v>129</v>
      </c>
      <c r="AU790" s="211" t="s">
        <v>127</v>
      </c>
      <c r="AV790" s="13" t="s">
        <v>80</v>
      </c>
      <c r="AW790" s="13" t="s">
        <v>30</v>
      </c>
      <c r="AX790" s="13" t="s">
        <v>72</v>
      </c>
      <c r="AY790" s="211" t="s">
        <v>119</v>
      </c>
    </row>
    <row r="791" spans="1:65" s="14" customFormat="1" ht="11.25">
      <c r="B791" s="212"/>
      <c r="C791" s="213"/>
      <c r="D791" s="203" t="s">
        <v>129</v>
      </c>
      <c r="E791" s="214" t="s">
        <v>1</v>
      </c>
      <c r="F791" s="215" t="s">
        <v>126</v>
      </c>
      <c r="G791" s="213"/>
      <c r="H791" s="216">
        <v>4</v>
      </c>
      <c r="I791" s="217"/>
      <c r="J791" s="213"/>
      <c r="K791" s="213"/>
      <c r="L791" s="218"/>
      <c r="M791" s="219"/>
      <c r="N791" s="220"/>
      <c r="O791" s="220"/>
      <c r="P791" s="220"/>
      <c r="Q791" s="220"/>
      <c r="R791" s="220"/>
      <c r="S791" s="220"/>
      <c r="T791" s="221"/>
      <c r="AT791" s="222" t="s">
        <v>129</v>
      </c>
      <c r="AU791" s="222" t="s">
        <v>127</v>
      </c>
      <c r="AV791" s="14" t="s">
        <v>127</v>
      </c>
      <c r="AW791" s="14" t="s">
        <v>30</v>
      </c>
      <c r="AX791" s="14" t="s">
        <v>72</v>
      </c>
      <c r="AY791" s="222" t="s">
        <v>119</v>
      </c>
    </row>
    <row r="792" spans="1:65" s="13" customFormat="1" ht="11.25">
      <c r="B792" s="201"/>
      <c r="C792" s="202"/>
      <c r="D792" s="203" t="s">
        <v>129</v>
      </c>
      <c r="E792" s="204" t="s">
        <v>1</v>
      </c>
      <c r="F792" s="205" t="s">
        <v>1131</v>
      </c>
      <c r="G792" s="202"/>
      <c r="H792" s="204" t="s">
        <v>1</v>
      </c>
      <c r="I792" s="206"/>
      <c r="J792" s="202"/>
      <c r="K792" s="202"/>
      <c r="L792" s="207"/>
      <c r="M792" s="208"/>
      <c r="N792" s="209"/>
      <c r="O792" s="209"/>
      <c r="P792" s="209"/>
      <c r="Q792" s="209"/>
      <c r="R792" s="209"/>
      <c r="S792" s="209"/>
      <c r="T792" s="210"/>
      <c r="AT792" s="211" t="s">
        <v>129</v>
      </c>
      <c r="AU792" s="211" t="s">
        <v>127</v>
      </c>
      <c r="AV792" s="13" t="s">
        <v>80</v>
      </c>
      <c r="AW792" s="13" t="s">
        <v>30</v>
      </c>
      <c r="AX792" s="13" t="s">
        <v>72</v>
      </c>
      <c r="AY792" s="211" t="s">
        <v>119</v>
      </c>
    </row>
    <row r="793" spans="1:65" s="14" customFormat="1" ht="11.25">
      <c r="B793" s="212"/>
      <c r="C793" s="213"/>
      <c r="D793" s="203" t="s">
        <v>129</v>
      </c>
      <c r="E793" s="214" t="s">
        <v>1</v>
      </c>
      <c r="F793" s="215" t="s">
        <v>1195</v>
      </c>
      <c r="G793" s="213"/>
      <c r="H793" s="216">
        <v>24</v>
      </c>
      <c r="I793" s="217"/>
      <c r="J793" s="213"/>
      <c r="K793" s="213"/>
      <c r="L793" s="218"/>
      <c r="M793" s="219"/>
      <c r="N793" s="220"/>
      <c r="O793" s="220"/>
      <c r="P793" s="220"/>
      <c r="Q793" s="220"/>
      <c r="R793" s="220"/>
      <c r="S793" s="220"/>
      <c r="T793" s="221"/>
      <c r="AT793" s="222" t="s">
        <v>129</v>
      </c>
      <c r="AU793" s="222" t="s">
        <v>127</v>
      </c>
      <c r="AV793" s="14" t="s">
        <v>127</v>
      </c>
      <c r="AW793" s="14" t="s">
        <v>30</v>
      </c>
      <c r="AX793" s="14" t="s">
        <v>72</v>
      </c>
      <c r="AY793" s="222" t="s">
        <v>119</v>
      </c>
    </row>
    <row r="794" spans="1:65" s="13" customFormat="1" ht="11.25">
      <c r="B794" s="201"/>
      <c r="C794" s="202"/>
      <c r="D794" s="203" t="s">
        <v>129</v>
      </c>
      <c r="E794" s="204" t="s">
        <v>1</v>
      </c>
      <c r="F794" s="205" t="s">
        <v>239</v>
      </c>
      <c r="G794" s="202"/>
      <c r="H794" s="204" t="s">
        <v>1</v>
      </c>
      <c r="I794" s="206"/>
      <c r="J794" s="202"/>
      <c r="K794" s="202"/>
      <c r="L794" s="207"/>
      <c r="M794" s="208"/>
      <c r="N794" s="209"/>
      <c r="O794" s="209"/>
      <c r="P794" s="209"/>
      <c r="Q794" s="209"/>
      <c r="R794" s="209"/>
      <c r="S794" s="209"/>
      <c r="T794" s="210"/>
      <c r="AT794" s="211" t="s">
        <v>129</v>
      </c>
      <c r="AU794" s="211" t="s">
        <v>127</v>
      </c>
      <c r="AV794" s="13" t="s">
        <v>80</v>
      </c>
      <c r="AW794" s="13" t="s">
        <v>30</v>
      </c>
      <c r="AX794" s="13" t="s">
        <v>72</v>
      </c>
      <c r="AY794" s="211" t="s">
        <v>119</v>
      </c>
    </row>
    <row r="795" spans="1:65" s="14" customFormat="1" ht="11.25">
      <c r="B795" s="212"/>
      <c r="C795" s="213"/>
      <c r="D795" s="203" t="s">
        <v>129</v>
      </c>
      <c r="E795" s="214" t="s">
        <v>1</v>
      </c>
      <c r="F795" s="215" t="s">
        <v>126</v>
      </c>
      <c r="G795" s="213"/>
      <c r="H795" s="216">
        <v>4</v>
      </c>
      <c r="I795" s="217"/>
      <c r="J795" s="213"/>
      <c r="K795" s="213"/>
      <c r="L795" s="218"/>
      <c r="M795" s="219"/>
      <c r="N795" s="220"/>
      <c r="O795" s="220"/>
      <c r="P795" s="220"/>
      <c r="Q795" s="220"/>
      <c r="R795" s="220"/>
      <c r="S795" s="220"/>
      <c r="T795" s="221"/>
      <c r="AT795" s="222" t="s">
        <v>129</v>
      </c>
      <c r="AU795" s="222" t="s">
        <v>127</v>
      </c>
      <c r="AV795" s="14" t="s">
        <v>127</v>
      </c>
      <c r="AW795" s="14" t="s">
        <v>30</v>
      </c>
      <c r="AX795" s="14" t="s">
        <v>72</v>
      </c>
      <c r="AY795" s="222" t="s">
        <v>119</v>
      </c>
    </row>
    <row r="796" spans="1:65" s="13" customFormat="1" ht="11.25">
      <c r="B796" s="201"/>
      <c r="C796" s="202"/>
      <c r="D796" s="203" t="s">
        <v>129</v>
      </c>
      <c r="E796" s="204" t="s">
        <v>1</v>
      </c>
      <c r="F796" s="205" t="s">
        <v>232</v>
      </c>
      <c r="G796" s="202"/>
      <c r="H796" s="204" t="s">
        <v>1</v>
      </c>
      <c r="I796" s="206"/>
      <c r="J796" s="202"/>
      <c r="K796" s="202"/>
      <c r="L796" s="207"/>
      <c r="M796" s="208"/>
      <c r="N796" s="209"/>
      <c r="O796" s="209"/>
      <c r="P796" s="209"/>
      <c r="Q796" s="209"/>
      <c r="R796" s="209"/>
      <c r="S796" s="209"/>
      <c r="T796" s="210"/>
      <c r="AT796" s="211" t="s">
        <v>129</v>
      </c>
      <c r="AU796" s="211" t="s">
        <v>127</v>
      </c>
      <c r="AV796" s="13" t="s">
        <v>80</v>
      </c>
      <c r="AW796" s="13" t="s">
        <v>30</v>
      </c>
      <c r="AX796" s="13" t="s">
        <v>72</v>
      </c>
      <c r="AY796" s="211" t="s">
        <v>119</v>
      </c>
    </row>
    <row r="797" spans="1:65" s="14" customFormat="1" ht="11.25">
      <c r="B797" s="212"/>
      <c r="C797" s="213"/>
      <c r="D797" s="203" t="s">
        <v>129</v>
      </c>
      <c r="E797" s="214" t="s">
        <v>1</v>
      </c>
      <c r="F797" s="215" t="s">
        <v>219</v>
      </c>
      <c r="G797" s="213"/>
      <c r="H797" s="216">
        <v>6</v>
      </c>
      <c r="I797" s="217"/>
      <c r="J797" s="213"/>
      <c r="K797" s="213"/>
      <c r="L797" s="218"/>
      <c r="M797" s="219"/>
      <c r="N797" s="220"/>
      <c r="O797" s="220"/>
      <c r="P797" s="220"/>
      <c r="Q797" s="220"/>
      <c r="R797" s="220"/>
      <c r="S797" s="220"/>
      <c r="T797" s="221"/>
      <c r="AT797" s="222" t="s">
        <v>129</v>
      </c>
      <c r="AU797" s="222" t="s">
        <v>127</v>
      </c>
      <c r="AV797" s="14" t="s">
        <v>127</v>
      </c>
      <c r="AW797" s="14" t="s">
        <v>30</v>
      </c>
      <c r="AX797" s="14" t="s">
        <v>72</v>
      </c>
      <c r="AY797" s="222" t="s">
        <v>119</v>
      </c>
    </row>
    <row r="798" spans="1:65" s="13" customFormat="1" ht="11.25">
      <c r="B798" s="201"/>
      <c r="C798" s="202"/>
      <c r="D798" s="203" t="s">
        <v>129</v>
      </c>
      <c r="E798" s="204" t="s">
        <v>1</v>
      </c>
      <c r="F798" s="205" t="s">
        <v>248</v>
      </c>
      <c r="G798" s="202"/>
      <c r="H798" s="204" t="s">
        <v>1</v>
      </c>
      <c r="I798" s="206"/>
      <c r="J798" s="202"/>
      <c r="K798" s="202"/>
      <c r="L798" s="207"/>
      <c r="M798" s="208"/>
      <c r="N798" s="209"/>
      <c r="O798" s="209"/>
      <c r="P798" s="209"/>
      <c r="Q798" s="209"/>
      <c r="R798" s="209"/>
      <c r="S798" s="209"/>
      <c r="T798" s="210"/>
      <c r="AT798" s="211" t="s">
        <v>129</v>
      </c>
      <c r="AU798" s="211" t="s">
        <v>127</v>
      </c>
      <c r="AV798" s="13" t="s">
        <v>80</v>
      </c>
      <c r="AW798" s="13" t="s">
        <v>30</v>
      </c>
      <c r="AX798" s="13" t="s">
        <v>72</v>
      </c>
      <c r="AY798" s="211" t="s">
        <v>119</v>
      </c>
    </row>
    <row r="799" spans="1:65" s="14" customFormat="1" ht="11.25">
      <c r="B799" s="212"/>
      <c r="C799" s="213"/>
      <c r="D799" s="203" t="s">
        <v>129</v>
      </c>
      <c r="E799" s="214" t="s">
        <v>1</v>
      </c>
      <c r="F799" s="215" t="s">
        <v>1196</v>
      </c>
      <c r="G799" s="213"/>
      <c r="H799" s="216">
        <v>5</v>
      </c>
      <c r="I799" s="217"/>
      <c r="J799" s="213"/>
      <c r="K799" s="213"/>
      <c r="L799" s="218"/>
      <c r="M799" s="219"/>
      <c r="N799" s="220"/>
      <c r="O799" s="220"/>
      <c r="P799" s="220"/>
      <c r="Q799" s="220"/>
      <c r="R799" s="220"/>
      <c r="S799" s="220"/>
      <c r="T799" s="221"/>
      <c r="AT799" s="222" t="s">
        <v>129</v>
      </c>
      <c r="AU799" s="222" t="s">
        <v>127</v>
      </c>
      <c r="AV799" s="14" t="s">
        <v>127</v>
      </c>
      <c r="AW799" s="14" t="s">
        <v>30</v>
      </c>
      <c r="AX799" s="14" t="s">
        <v>72</v>
      </c>
      <c r="AY799" s="222" t="s">
        <v>119</v>
      </c>
    </row>
    <row r="800" spans="1:65" s="13" customFormat="1" ht="11.25">
      <c r="B800" s="201"/>
      <c r="C800" s="202"/>
      <c r="D800" s="203" t="s">
        <v>129</v>
      </c>
      <c r="E800" s="204" t="s">
        <v>1</v>
      </c>
      <c r="F800" s="205" t="s">
        <v>234</v>
      </c>
      <c r="G800" s="202"/>
      <c r="H800" s="204" t="s">
        <v>1</v>
      </c>
      <c r="I800" s="206"/>
      <c r="J800" s="202"/>
      <c r="K800" s="202"/>
      <c r="L800" s="207"/>
      <c r="M800" s="208"/>
      <c r="N800" s="209"/>
      <c r="O800" s="209"/>
      <c r="P800" s="209"/>
      <c r="Q800" s="209"/>
      <c r="R800" s="209"/>
      <c r="S800" s="209"/>
      <c r="T800" s="210"/>
      <c r="AT800" s="211" t="s">
        <v>129</v>
      </c>
      <c r="AU800" s="211" t="s">
        <v>127</v>
      </c>
      <c r="AV800" s="13" t="s">
        <v>80</v>
      </c>
      <c r="AW800" s="13" t="s">
        <v>30</v>
      </c>
      <c r="AX800" s="13" t="s">
        <v>72</v>
      </c>
      <c r="AY800" s="211" t="s">
        <v>119</v>
      </c>
    </row>
    <row r="801" spans="1:65" s="14" customFormat="1" ht="11.25">
      <c r="B801" s="212"/>
      <c r="C801" s="213"/>
      <c r="D801" s="203" t="s">
        <v>129</v>
      </c>
      <c r="E801" s="214" t="s">
        <v>1</v>
      </c>
      <c r="F801" s="215" t="s">
        <v>127</v>
      </c>
      <c r="G801" s="213"/>
      <c r="H801" s="216">
        <v>2</v>
      </c>
      <c r="I801" s="217"/>
      <c r="J801" s="213"/>
      <c r="K801" s="213"/>
      <c r="L801" s="218"/>
      <c r="M801" s="219"/>
      <c r="N801" s="220"/>
      <c r="O801" s="220"/>
      <c r="P801" s="220"/>
      <c r="Q801" s="220"/>
      <c r="R801" s="220"/>
      <c r="S801" s="220"/>
      <c r="T801" s="221"/>
      <c r="AT801" s="222" t="s">
        <v>129</v>
      </c>
      <c r="AU801" s="222" t="s">
        <v>127</v>
      </c>
      <c r="AV801" s="14" t="s">
        <v>127</v>
      </c>
      <c r="AW801" s="14" t="s">
        <v>30</v>
      </c>
      <c r="AX801" s="14" t="s">
        <v>72</v>
      </c>
      <c r="AY801" s="222" t="s">
        <v>119</v>
      </c>
    </row>
    <row r="802" spans="1:65" s="15" customFormat="1" ht="11.25">
      <c r="B802" s="223"/>
      <c r="C802" s="224"/>
      <c r="D802" s="203" t="s">
        <v>129</v>
      </c>
      <c r="E802" s="225" t="s">
        <v>1</v>
      </c>
      <c r="F802" s="226" t="s">
        <v>138</v>
      </c>
      <c r="G802" s="224"/>
      <c r="H802" s="227">
        <v>54</v>
      </c>
      <c r="I802" s="228"/>
      <c r="J802" s="224"/>
      <c r="K802" s="224"/>
      <c r="L802" s="229"/>
      <c r="M802" s="230"/>
      <c r="N802" s="231"/>
      <c r="O802" s="231"/>
      <c r="P802" s="231"/>
      <c r="Q802" s="231"/>
      <c r="R802" s="231"/>
      <c r="S802" s="231"/>
      <c r="T802" s="232"/>
      <c r="AT802" s="233" t="s">
        <v>129</v>
      </c>
      <c r="AU802" s="233" t="s">
        <v>127</v>
      </c>
      <c r="AV802" s="15" t="s">
        <v>126</v>
      </c>
      <c r="AW802" s="15" t="s">
        <v>30</v>
      </c>
      <c r="AX802" s="15" t="s">
        <v>80</v>
      </c>
      <c r="AY802" s="233" t="s">
        <v>119</v>
      </c>
    </row>
    <row r="803" spans="1:65" s="2" customFormat="1" ht="16.5" customHeight="1">
      <c r="A803" s="34"/>
      <c r="B803" s="35"/>
      <c r="C803" s="239" t="s">
        <v>1197</v>
      </c>
      <c r="D803" s="239" t="s">
        <v>202</v>
      </c>
      <c r="E803" s="240" t="s">
        <v>1198</v>
      </c>
      <c r="F803" s="241" t="s">
        <v>1199</v>
      </c>
      <c r="G803" s="242" t="s">
        <v>190</v>
      </c>
      <c r="H803" s="243">
        <v>54</v>
      </c>
      <c r="I803" s="244"/>
      <c r="J803" s="245">
        <f>ROUND(I803*H803,2)</f>
        <v>0</v>
      </c>
      <c r="K803" s="246"/>
      <c r="L803" s="247"/>
      <c r="M803" s="248" t="s">
        <v>1</v>
      </c>
      <c r="N803" s="249" t="s">
        <v>38</v>
      </c>
      <c r="O803" s="71"/>
      <c r="P803" s="197">
        <f>O803*H803</f>
        <v>0</v>
      </c>
      <c r="Q803" s="197">
        <v>6.9999999999999994E-5</v>
      </c>
      <c r="R803" s="197">
        <f>Q803*H803</f>
        <v>3.7799999999999995E-3</v>
      </c>
      <c r="S803" s="197">
        <v>0</v>
      </c>
      <c r="T803" s="198">
        <f>S803*H803</f>
        <v>0</v>
      </c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R803" s="199" t="s">
        <v>406</v>
      </c>
      <c r="AT803" s="199" t="s">
        <v>202</v>
      </c>
      <c r="AU803" s="199" t="s">
        <v>127</v>
      </c>
      <c r="AY803" s="17" t="s">
        <v>119</v>
      </c>
      <c r="BE803" s="200">
        <f>IF(N803="základní",J803,0)</f>
        <v>0</v>
      </c>
      <c r="BF803" s="200">
        <f>IF(N803="snížená",J803,0)</f>
        <v>0</v>
      </c>
      <c r="BG803" s="200">
        <f>IF(N803="zákl. přenesená",J803,0)</f>
        <v>0</v>
      </c>
      <c r="BH803" s="200">
        <f>IF(N803="sníž. přenesená",J803,0)</f>
        <v>0</v>
      </c>
      <c r="BI803" s="200">
        <f>IF(N803="nulová",J803,0)</f>
        <v>0</v>
      </c>
      <c r="BJ803" s="17" t="s">
        <v>127</v>
      </c>
      <c r="BK803" s="200">
        <f>ROUND(I803*H803,2)</f>
        <v>0</v>
      </c>
      <c r="BL803" s="17" t="s">
        <v>320</v>
      </c>
      <c r="BM803" s="199" t="s">
        <v>1200</v>
      </c>
    </row>
    <row r="804" spans="1:65" s="2" customFormat="1" ht="24.2" customHeight="1">
      <c r="A804" s="34"/>
      <c r="B804" s="35"/>
      <c r="C804" s="239" t="s">
        <v>1201</v>
      </c>
      <c r="D804" s="239" t="s">
        <v>202</v>
      </c>
      <c r="E804" s="240" t="s">
        <v>1202</v>
      </c>
      <c r="F804" s="241" t="s">
        <v>1203</v>
      </c>
      <c r="G804" s="242" t="s">
        <v>190</v>
      </c>
      <c r="H804" s="243">
        <v>54</v>
      </c>
      <c r="I804" s="244"/>
      <c r="J804" s="245">
        <f>ROUND(I804*H804,2)</f>
        <v>0</v>
      </c>
      <c r="K804" s="246"/>
      <c r="L804" s="247"/>
      <c r="M804" s="248" t="s">
        <v>1</v>
      </c>
      <c r="N804" s="249" t="s">
        <v>38</v>
      </c>
      <c r="O804" s="71"/>
      <c r="P804" s="197">
        <f>O804*H804</f>
        <v>0</v>
      </c>
      <c r="Q804" s="197">
        <v>6.0000000000000002E-5</v>
      </c>
      <c r="R804" s="197">
        <f>Q804*H804</f>
        <v>3.2400000000000003E-3</v>
      </c>
      <c r="S804" s="197">
        <v>0</v>
      </c>
      <c r="T804" s="198">
        <f>S804*H804</f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99" t="s">
        <v>406</v>
      </c>
      <c r="AT804" s="199" t="s">
        <v>202</v>
      </c>
      <c r="AU804" s="199" t="s">
        <v>127</v>
      </c>
      <c r="AY804" s="17" t="s">
        <v>119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7" t="s">
        <v>127</v>
      </c>
      <c r="BK804" s="200">
        <f>ROUND(I804*H804,2)</f>
        <v>0</v>
      </c>
      <c r="BL804" s="17" t="s">
        <v>320</v>
      </c>
      <c r="BM804" s="199" t="s">
        <v>1204</v>
      </c>
    </row>
    <row r="805" spans="1:65" s="2" customFormat="1" ht="37.9" customHeight="1">
      <c r="A805" s="34"/>
      <c r="B805" s="35"/>
      <c r="C805" s="187" t="s">
        <v>1205</v>
      </c>
      <c r="D805" s="187" t="s">
        <v>122</v>
      </c>
      <c r="E805" s="188" t="s">
        <v>1206</v>
      </c>
      <c r="F805" s="189" t="s">
        <v>1207</v>
      </c>
      <c r="G805" s="190" t="s">
        <v>190</v>
      </c>
      <c r="H805" s="191">
        <v>16</v>
      </c>
      <c r="I805" s="192"/>
      <c r="J805" s="193">
        <f>ROUND(I805*H805,2)</f>
        <v>0</v>
      </c>
      <c r="K805" s="194"/>
      <c r="L805" s="39"/>
      <c r="M805" s="195" t="s">
        <v>1</v>
      </c>
      <c r="N805" s="196" t="s">
        <v>38</v>
      </c>
      <c r="O805" s="71"/>
      <c r="P805" s="197">
        <f>O805*H805</f>
        <v>0</v>
      </c>
      <c r="Q805" s="197">
        <v>0</v>
      </c>
      <c r="R805" s="197">
        <f>Q805*H805</f>
        <v>0</v>
      </c>
      <c r="S805" s="197">
        <v>4.8000000000000001E-5</v>
      </c>
      <c r="T805" s="198">
        <f>S805*H805</f>
        <v>7.6800000000000002E-4</v>
      </c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R805" s="199" t="s">
        <v>320</v>
      </c>
      <c r="AT805" s="199" t="s">
        <v>122</v>
      </c>
      <c r="AU805" s="199" t="s">
        <v>127</v>
      </c>
      <c r="AY805" s="17" t="s">
        <v>119</v>
      </c>
      <c r="BE805" s="200">
        <f>IF(N805="základní",J805,0)</f>
        <v>0</v>
      </c>
      <c r="BF805" s="200">
        <f>IF(N805="snížená",J805,0)</f>
        <v>0</v>
      </c>
      <c r="BG805" s="200">
        <f>IF(N805="zákl. přenesená",J805,0)</f>
        <v>0</v>
      </c>
      <c r="BH805" s="200">
        <f>IF(N805="sníž. přenesená",J805,0)</f>
        <v>0</v>
      </c>
      <c r="BI805" s="200">
        <f>IF(N805="nulová",J805,0)</f>
        <v>0</v>
      </c>
      <c r="BJ805" s="17" t="s">
        <v>127</v>
      </c>
      <c r="BK805" s="200">
        <f>ROUND(I805*H805,2)</f>
        <v>0</v>
      </c>
      <c r="BL805" s="17" t="s">
        <v>320</v>
      </c>
      <c r="BM805" s="199" t="s">
        <v>1208</v>
      </c>
    </row>
    <row r="806" spans="1:65" s="13" customFormat="1" ht="11.25">
      <c r="B806" s="201"/>
      <c r="C806" s="202"/>
      <c r="D806" s="203" t="s">
        <v>129</v>
      </c>
      <c r="E806" s="204" t="s">
        <v>1</v>
      </c>
      <c r="F806" s="205" t="s">
        <v>225</v>
      </c>
      <c r="G806" s="202"/>
      <c r="H806" s="204" t="s">
        <v>1</v>
      </c>
      <c r="I806" s="206"/>
      <c r="J806" s="202"/>
      <c r="K806" s="202"/>
      <c r="L806" s="207"/>
      <c r="M806" s="208"/>
      <c r="N806" s="209"/>
      <c r="O806" s="209"/>
      <c r="P806" s="209"/>
      <c r="Q806" s="209"/>
      <c r="R806" s="209"/>
      <c r="S806" s="209"/>
      <c r="T806" s="210"/>
      <c r="AT806" s="211" t="s">
        <v>129</v>
      </c>
      <c r="AU806" s="211" t="s">
        <v>127</v>
      </c>
      <c r="AV806" s="13" t="s">
        <v>80</v>
      </c>
      <c r="AW806" s="13" t="s">
        <v>30</v>
      </c>
      <c r="AX806" s="13" t="s">
        <v>72</v>
      </c>
      <c r="AY806" s="211" t="s">
        <v>119</v>
      </c>
    </row>
    <row r="807" spans="1:65" s="14" customFormat="1" ht="11.25">
      <c r="B807" s="212"/>
      <c r="C807" s="213"/>
      <c r="D807" s="203" t="s">
        <v>129</v>
      </c>
      <c r="E807" s="214" t="s">
        <v>1</v>
      </c>
      <c r="F807" s="215" t="s">
        <v>145</v>
      </c>
      <c r="G807" s="213"/>
      <c r="H807" s="216">
        <v>5</v>
      </c>
      <c r="I807" s="217"/>
      <c r="J807" s="213"/>
      <c r="K807" s="213"/>
      <c r="L807" s="218"/>
      <c r="M807" s="219"/>
      <c r="N807" s="220"/>
      <c r="O807" s="220"/>
      <c r="P807" s="220"/>
      <c r="Q807" s="220"/>
      <c r="R807" s="220"/>
      <c r="S807" s="220"/>
      <c r="T807" s="221"/>
      <c r="AT807" s="222" t="s">
        <v>129</v>
      </c>
      <c r="AU807" s="222" t="s">
        <v>127</v>
      </c>
      <c r="AV807" s="14" t="s">
        <v>127</v>
      </c>
      <c r="AW807" s="14" t="s">
        <v>30</v>
      </c>
      <c r="AX807" s="14" t="s">
        <v>72</v>
      </c>
      <c r="AY807" s="222" t="s">
        <v>119</v>
      </c>
    </row>
    <row r="808" spans="1:65" s="13" customFormat="1" ht="11.25">
      <c r="B808" s="201"/>
      <c r="C808" s="202"/>
      <c r="D808" s="203" t="s">
        <v>129</v>
      </c>
      <c r="E808" s="204" t="s">
        <v>1</v>
      </c>
      <c r="F808" s="205" t="s">
        <v>248</v>
      </c>
      <c r="G808" s="202"/>
      <c r="H808" s="204" t="s">
        <v>1</v>
      </c>
      <c r="I808" s="206"/>
      <c r="J808" s="202"/>
      <c r="K808" s="202"/>
      <c r="L808" s="207"/>
      <c r="M808" s="208"/>
      <c r="N808" s="209"/>
      <c r="O808" s="209"/>
      <c r="P808" s="209"/>
      <c r="Q808" s="209"/>
      <c r="R808" s="209"/>
      <c r="S808" s="209"/>
      <c r="T808" s="210"/>
      <c r="AT808" s="211" t="s">
        <v>129</v>
      </c>
      <c r="AU808" s="211" t="s">
        <v>127</v>
      </c>
      <c r="AV808" s="13" t="s">
        <v>80</v>
      </c>
      <c r="AW808" s="13" t="s">
        <v>30</v>
      </c>
      <c r="AX808" s="13" t="s">
        <v>72</v>
      </c>
      <c r="AY808" s="211" t="s">
        <v>119</v>
      </c>
    </row>
    <row r="809" spans="1:65" s="14" customFormat="1" ht="11.25">
      <c r="B809" s="212"/>
      <c r="C809" s="213"/>
      <c r="D809" s="203" t="s">
        <v>129</v>
      </c>
      <c r="E809" s="214" t="s">
        <v>1</v>
      </c>
      <c r="F809" s="215" t="s">
        <v>80</v>
      </c>
      <c r="G809" s="213"/>
      <c r="H809" s="216">
        <v>1</v>
      </c>
      <c r="I809" s="217"/>
      <c r="J809" s="213"/>
      <c r="K809" s="213"/>
      <c r="L809" s="218"/>
      <c r="M809" s="219"/>
      <c r="N809" s="220"/>
      <c r="O809" s="220"/>
      <c r="P809" s="220"/>
      <c r="Q809" s="220"/>
      <c r="R809" s="220"/>
      <c r="S809" s="220"/>
      <c r="T809" s="221"/>
      <c r="AT809" s="222" t="s">
        <v>129</v>
      </c>
      <c r="AU809" s="222" t="s">
        <v>127</v>
      </c>
      <c r="AV809" s="14" t="s">
        <v>127</v>
      </c>
      <c r="AW809" s="14" t="s">
        <v>30</v>
      </c>
      <c r="AX809" s="14" t="s">
        <v>72</v>
      </c>
      <c r="AY809" s="222" t="s">
        <v>119</v>
      </c>
    </row>
    <row r="810" spans="1:65" s="13" customFormat="1" ht="11.25">
      <c r="B810" s="201"/>
      <c r="C810" s="202"/>
      <c r="D810" s="203" t="s">
        <v>129</v>
      </c>
      <c r="E810" s="204" t="s">
        <v>1</v>
      </c>
      <c r="F810" s="205" t="s">
        <v>1131</v>
      </c>
      <c r="G810" s="202"/>
      <c r="H810" s="204" t="s">
        <v>1</v>
      </c>
      <c r="I810" s="206"/>
      <c r="J810" s="202"/>
      <c r="K810" s="202"/>
      <c r="L810" s="207"/>
      <c r="M810" s="208"/>
      <c r="N810" s="209"/>
      <c r="O810" s="209"/>
      <c r="P810" s="209"/>
      <c r="Q810" s="209"/>
      <c r="R810" s="209"/>
      <c r="S810" s="209"/>
      <c r="T810" s="210"/>
      <c r="AT810" s="211" t="s">
        <v>129</v>
      </c>
      <c r="AU810" s="211" t="s">
        <v>127</v>
      </c>
      <c r="AV810" s="13" t="s">
        <v>80</v>
      </c>
      <c r="AW810" s="13" t="s">
        <v>30</v>
      </c>
      <c r="AX810" s="13" t="s">
        <v>72</v>
      </c>
      <c r="AY810" s="211" t="s">
        <v>119</v>
      </c>
    </row>
    <row r="811" spans="1:65" s="14" customFormat="1" ht="11.25">
      <c r="B811" s="212"/>
      <c r="C811" s="213"/>
      <c r="D811" s="203" t="s">
        <v>129</v>
      </c>
      <c r="E811" s="214" t="s">
        <v>1</v>
      </c>
      <c r="F811" s="215" t="s">
        <v>1209</v>
      </c>
      <c r="G811" s="213"/>
      <c r="H811" s="216">
        <v>6</v>
      </c>
      <c r="I811" s="217"/>
      <c r="J811" s="213"/>
      <c r="K811" s="213"/>
      <c r="L811" s="218"/>
      <c r="M811" s="219"/>
      <c r="N811" s="220"/>
      <c r="O811" s="220"/>
      <c r="P811" s="220"/>
      <c r="Q811" s="220"/>
      <c r="R811" s="220"/>
      <c r="S811" s="220"/>
      <c r="T811" s="221"/>
      <c r="AT811" s="222" t="s">
        <v>129</v>
      </c>
      <c r="AU811" s="222" t="s">
        <v>127</v>
      </c>
      <c r="AV811" s="14" t="s">
        <v>127</v>
      </c>
      <c r="AW811" s="14" t="s">
        <v>30</v>
      </c>
      <c r="AX811" s="14" t="s">
        <v>72</v>
      </c>
      <c r="AY811" s="222" t="s">
        <v>119</v>
      </c>
    </row>
    <row r="812" spans="1:65" s="13" customFormat="1" ht="11.25">
      <c r="B812" s="201"/>
      <c r="C812" s="202"/>
      <c r="D812" s="203" t="s">
        <v>129</v>
      </c>
      <c r="E812" s="204" t="s">
        <v>1</v>
      </c>
      <c r="F812" s="205" t="s">
        <v>244</v>
      </c>
      <c r="G812" s="202"/>
      <c r="H812" s="204" t="s">
        <v>1</v>
      </c>
      <c r="I812" s="206"/>
      <c r="J812" s="202"/>
      <c r="K812" s="202"/>
      <c r="L812" s="207"/>
      <c r="M812" s="208"/>
      <c r="N812" s="209"/>
      <c r="O812" s="209"/>
      <c r="P812" s="209"/>
      <c r="Q812" s="209"/>
      <c r="R812" s="209"/>
      <c r="S812" s="209"/>
      <c r="T812" s="210"/>
      <c r="AT812" s="211" t="s">
        <v>129</v>
      </c>
      <c r="AU812" s="211" t="s">
        <v>127</v>
      </c>
      <c r="AV812" s="13" t="s">
        <v>80</v>
      </c>
      <c r="AW812" s="13" t="s">
        <v>30</v>
      </c>
      <c r="AX812" s="13" t="s">
        <v>72</v>
      </c>
      <c r="AY812" s="211" t="s">
        <v>119</v>
      </c>
    </row>
    <row r="813" spans="1:65" s="14" customFormat="1" ht="11.25">
      <c r="B813" s="212"/>
      <c r="C813" s="213"/>
      <c r="D813" s="203" t="s">
        <v>129</v>
      </c>
      <c r="E813" s="214" t="s">
        <v>1</v>
      </c>
      <c r="F813" s="215" t="s">
        <v>80</v>
      </c>
      <c r="G813" s="213"/>
      <c r="H813" s="216">
        <v>1</v>
      </c>
      <c r="I813" s="217"/>
      <c r="J813" s="213"/>
      <c r="K813" s="213"/>
      <c r="L813" s="218"/>
      <c r="M813" s="219"/>
      <c r="N813" s="220"/>
      <c r="O813" s="220"/>
      <c r="P813" s="220"/>
      <c r="Q813" s="220"/>
      <c r="R813" s="220"/>
      <c r="S813" s="220"/>
      <c r="T813" s="221"/>
      <c r="AT813" s="222" t="s">
        <v>129</v>
      </c>
      <c r="AU813" s="222" t="s">
        <v>127</v>
      </c>
      <c r="AV813" s="14" t="s">
        <v>127</v>
      </c>
      <c r="AW813" s="14" t="s">
        <v>30</v>
      </c>
      <c r="AX813" s="14" t="s">
        <v>72</v>
      </c>
      <c r="AY813" s="222" t="s">
        <v>119</v>
      </c>
    </row>
    <row r="814" spans="1:65" s="13" customFormat="1" ht="11.25">
      <c r="B814" s="201"/>
      <c r="C814" s="202"/>
      <c r="D814" s="203" t="s">
        <v>129</v>
      </c>
      <c r="E814" s="204" t="s">
        <v>1</v>
      </c>
      <c r="F814" s="205" t="s">
        <v>232</v>
      </c>
      <c r="G814" s="202"/>
      <c r="H814" s="204" t="s">
        <v>1</v>
      </c>
      <c r="I814" s="206"/>
      <c r="J814" s="202"/>
      <c r="K814" s="202"/>
      <c r="L814" s="207"/>
      <c r="M814" s="208"/>
      <c r="N814" s="209"/>
      <c r="O814" s="209"/>
      <c r="P814" s="209"/>
      <c r="Q814" s="209"/>
      <c r="R814" s="209"/>
      <c r="S814" s="209"/>
      <c r="T814" s="210"/>
      <c r="AT814" s="211" t="s">
        <v>129</v>
      </c>
      <c r="AU814" s="211" t="s">
        <v>127</v>
      </c>
      <c r="AV814" s="13" t="s">
        <v>80</v>
      </c>
      <c r="AW814" s="13" t="s">
        <v>30</v>
      </c>
      <c r="AX814" s="13" t="s">
        <v>72</v>
      </c>
      <c r="AY814" s="211" t="s">
        <v>119</v>
      </c>
    </row>
    <row r="815" spans="1:65" s="14" customFormat="1" ht="11.25">
      <c r="B815" s="212"/>
      <c r="C815" s="213"/>
      <c r="D815" s="203" t="s">
        <v>129</v>
      </c>
      <c r="E815" s="214" t="s">
        <v>1</v>
      </c>
      <c r="F815" s="215" t="s">
        <v>80</v>
      </c>
      <c r="G815" s="213"/>
      <c r="H815" s="216">
        <v>1</v>
      </c>
      <c r="I815" s="217"/>
      <c r="J815" s="213"/>
      <c r="K815" s="213"/>
      <c r="L815" s="218"/>
      <c r="M815" s="219"/>
      <c r="N815" s="220"/>
      <c r="O815" s="220"/>
      <c r="P815" s="220"/>
      <c r="Q815" s="220"/>
      <c r="R815" s="220"/>
      <c r="S815" s="220"/>
      <c r="T815" s="221"/>
      <c r="AT815" s="222" t="s">
        <v>129</v>
      </c>
      <c r="AU815" s="222" t="s">
        <v>127</v>
      </c>
      <c r="AV815" s="14" t="s">
        <v>127</v>
      </c>
      <c r="AW815" s="14" t="s">
        <v>30</v>
      </c>
      <c r="AX815" s="14" t="s">
        <v>72</v>
      </c>
      <c r="AY815" s="222" t="s">
        <v>119</v>
      </c>
    </row>
    <row r="816" spans="1:65" s="13" customFormat="1" ht="11.25">
      <c r="B816" s="201"/>
      <c r="C816" s="202"/>
      <c r="D816" s="203" t="s">
        <v>129</v>
      </c>
      <c r="E816" s="204" t="s">
        <v>1</v>
      </c>
      <c r="F816" s="205" t="s">
        <v>1210</v>
      </c>
      <c r="G816" s="202"/>
      <c r="H816" s="204" t="s">
        <v>1</v>
      </c>
      <c r="I816" s="206"/>
      <c r="J816" s="202"/>
      <c r="K816" s="202"/>
      <c r="L816" s="207"/>
      <c r="M816" s="208"/>
      <c r="N816" s="209"/>
      <c r="O816" s="209"/>
      <c r="P816" s="209"/>
      <c r="Q816" s="209"/>
      <c r="R816" s="209"/>
      <c r="S816" s="209"/>
      <c r="T816" s="210"/>
      <c r="AT816" s="211" t="s">
        <v>129</v>
      </c>
      <c r="AU816" s="211" t="s">
        <v>127</v>
      </c>
      <c r="AV816" s="13" t="s">
        <v>80</v>
      </c>
      <c r="AW816" s="13" t="s">
        <v>30</v>
      </c>
      <c r="AX816" s="13" t="s">
        <v>72</v>
      </c>
      <c r="AY816" s="211" t="s">
        <v>119</v>
      </c>
    </row>
    <row r="817" spans="1:65" s="14" customFormat="1" ht="11.25">
      <c r="B817" s="212"/>
      <c r="C817" s="213"/>
      <c r="D817" s="203" t="s">
        <v>129</v>
      </c>
      <c r="E817" s="214" t="s">
        <v>1</v>
      </c>
      <c r="F817" s="215" t="s">
        <v>350</v>
      </c>
      <c r="G817" s="213"/>
      <c r="H817" s="216">
        <v>2</v>
      </c>
      <c r="I817" s="217"/>
      <c r="J817" s="213"/>
      <c r="K817" s="213"/>
      <c r="L817" s="218"/>
      <c r="M817" s="219"/>
      <c r="N817" s="220"/>
      <c r="O817" s="220"/>
      <c r="P817" s="220"/>
      <c r="Q817" s="220"/>
      <c r="R817" s="220"/>
      <c r="S817" s="220"/>
      <c r="T817" s="221"/>
      <c r="AT817" s="222" t="s">
        <v>129</v>
      </c>
      <c r="AU817" s="222" t="s">
        <v>127</v>
      </c>
      <c r="AV817" s="14" t="s">
        <v>127</v>
      </c>
      <c r="AW817" s="14" t="s">
        <v>30</v>
      </c>
      <c r="AX817" s="14" t="s">
        <v>72</v>
      </c>
      <c r="AY817" s="222" t="s">
        <v>119</v>
      </c>
    </row>
    <row r="818" spans="1:65" s="15" customFormat="1" ht="11.25">
      <c r="B818" s="223"/>
      <c r="C818" s="224"/>
      <c r="D818" s="203" t="s">
        <v>129</v>
      </c>
      <c r="E818" s="225" t="s">
        <v>1</v>
      </c>
      <c r="F818" s="226" t="s">
        <v>138</v>
      </c>
      <c r="G818" s="224"/>
      <c r="H818" s="227">
        <v>16</v>
      </c>
      <c r="I818" s="228"/>
      <c r="J818" s="224"/>
      <c r="K818" s="224"/>
      <c r="L818" s="229"/>
      <c r="M818" s="230"/>
      <c r="N818" s="231"/>
      <c r="O818" s="231"/>
      <c r="P818" s="231"/>
      <c r="Q818" s="231"/>
      <c r="R818" s="231"/>
      <c r="S818" s="231"/>
      <c r="T818" s="232"/>
      <c r="AT818" s="233" t="s">
        <v>129</v>
      </c>
      <c r="AU818" s="233" t="s">
        <v>127</v>
      </c>
      <c r="AV818" s="15" t="s">
        <v>126</v>
      </c>
      <c r="AW818" s="15" t="s">
        <v>30</v>
      </c>
      <c r="AX818" s="15" t="s">
        <v>80</v>
      </c>
      <c r="AY818" s="233" t="s">
        <v>119</v>
      </c>
    </row>
    <row r="819" spans="1:65" s="2" customFormat="1" ht="24.2" customHeight="1">
      <c r="A819" s="34"/>
      <c r="B819" s="35"/>
      <c r="C819" s="187" t="s">
        <v>1211</v>
      </c>
      <c r="D819" s="187" t="s">
        <v>122</v>
      </c>
      <c r="E819" s="188" t="s">
        <v>1212</v>
      </c>
      <c r="F819" s="189" t="s">
        <v>1213</v>
      </c>
      <c r="G819" s="190" t="s">
        <v>190</v>
      </c>
      <c r="H819" s="191">
        <v>10</v>
      </c>
      <c r="I819" s="192"/>
      <c r="J819" s="193">
        <f>ROUND(I819*H819,2)</f>
        <v>0</v>
      </c>
      <c r="K819" s="194"/>
      <c r="L819" s="39"/>
      <c r="M819" s="195" t="s">
        <v>1</v>
      </c>
      <c r="N819" s="196" t="s">
        <v>38</v>
      </c>
      <c r="O819" s="71"/>
      <c r="P819" s="197">
        <f>O819*H819</f>
        <v>0</v>
      </c>
      <c r="Q819" s="197">
        <v>0</v>
      </c>
      <c r="R819" s="197">
        <f>Q819*H819</f>
        <v>0</v>
      </c>
      <c r="S819" s="197">
        <v>0</v>
      </c>
      <c r="T819" s="198">
        <f>S819*H819</f>
        <v>0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199" t="s">
        <v>320</v>
      </c>
      <c r="AT819" s="199" t="s">
        <v>122</v>
      </c>
      <c r="AU819" s="199" t="s">
        <v>127</v>
      </c>
      <c r="AY819" s="17" t="s">
        <v>119</v>
      </c>
      <c r="BE819" s="200">
        <f>IF(N819="základní",J819,0)</f>
        <v>0</v>
      </c>
      <c r="BF819" s="200">
        <f>IF(N819="snížená",J819,0)</f>
        <v>0</v>
      </c>
      <c r="BG819" s="200">
        <f>IF(N819="zákl. přenesená",J819,0)</f>
        <v>0</v>
      </c>
      <c r="BH819" s="200">
        <f>IF(N819="sníž. přenesená",J819,0)</f>
        <v>0</v>
      </c>
      <c r="BI819" s="200">
        <f>IF(N819="nulová",J819,0)</f>
        <v>0</v>
      </c>
      <c r="BJ819" s="17" t="s">
        <v>127</v>
      </c>
      <c r="BK819" s="200">
        <f>ROUND(I819*H819,2)</f>
        <v>0</v>
      </c>
      <c r="BL819" s="17" t="s">
        <v>320</v>
      </c>
      <c r="BM819" s="199" t="s">
        <v>1214</v>
      </c>
    </row>
    <row r="820" spans="1:65" s="2" customFormat="1" ht="24.2" customHeight="1">
      <c r="A820" s="34"/>
      <c r="B820" s="35"/>
      <c r="C820" s="239" t="s">
        <v>1215</v>
      </c>
      <c r="D820" s="239" t="s">
        <v>202</v>
      </c>
      <c r="E820" s="240" t="s">
        <v>1216</v>
      </c>
      <c r="F820" s="241" t="s">
        <v>1217</v>
      </c>
      <c r="G820" s="242" t="s">
        <v>190</v>
      </c>
      <c r="H820" s="243">
        <v>8</v>
      </c>
      <c r="I820" s="244"/>
      <c r="J820" s="245">
        <f>ROUND(I820*H820,2)</f>
        <v>0</v>
      </c>
      <c r="K820" s="246"/>
      <c r="L820" s="247"/>
      <c r="M820" s="248" t="s">
        <v>1</v>
      </c>
      <c r="N820" s="249" t="s">
        <v>38</v>
      </c>
      <c r="O820" s="71"/>
      <c r="P820" s="197">
        <f>O820*H820</f>
        <v>0</v>
      </c>
      <c r="Q820" s="197">
        <v>4.0000000000000002E-4</v>
      </c>
      <c r="R820" s="197">
        <f>Q820*H820</f>
        <v>3.2000000000000002E-3</v>
      </c>
      <c r="S820" s="197">
        <v>0</v>
      </c>
      <c r="T820" s="198">
        <f>S820*H820</f>
        <v>0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199" t="s">
        <v>406</v>
      </c>
      <c r="AT820" s="199" t="s">
        <v>202</v>
      </c>
      <c r="AU820" s="199" t="s">
        <v>127</v>
      </c>
      <c r="AY820" s="17" t="s">
        <v>119</v>
      </c>
      <c r="BE820" s="200">
        <f>IF(N820="základní",J820,0)</f>
        <v>0</v>
      </c>
      <c r="BF820" s="200">
        <f>IF(N820="snížená",J820,0)</f>
        <v>0</v>
      </c>
      <c r="BG820" s="200">
        <f>IF(N820="zákl. přenesená",J820,0)</f>
        <v>0</v>
      </c>
      <c r="BH820" s="200">
        <f>IF(N820="sníž. přenesená",J820,0)</f>
        <v>0</v>
      </c>
      <c r="BI820" s="200">
        <f>IF(N820="nulová",J820,0)</f>
        <v>0</v>
      </c>
      <c r="BJ820" s="17" t="s">
        <v>127</v>
      </c>
      <c r="BK820" s="200">
        <f>ROUND(I820*H820,2)</f>
        <v>0</v>
      </c>
      <c r="BL820" s="17" t="s">
        <v>320</v>
      </c>
      <c r="BM820" s="199" t="s">
        <v>1218</v>
      </c>
    </row>
    <row r="821" spans="1:65" s="2" customFormat="1" ht="16.5" customHeight="1">
      <c r="A821" s="34"/>
      <c r="B821" s="35"/>
      <c r="C821" s="239" t="s">
        <v>1219</v>
      </c>
      <c r="D821" s="239" t="s">
        <v>202</v>
      </c>
      <c r="E821" s="240" t="s">
        <v>1220</v>
      </c>
      <c r="F821" s="241" t="s">
        <v>1221</v>
      </c>
      <c r="G821" s="242" t="s">
        <v>190</v>
      </c>
      <c r="H821" s="243">
        <v>2</v>
      </c>
      <c r="I821" s="244"/>
      <c r="J821" s="245">
        <f>ROUND(I821*H821,2)</f>
        <v>0</v>
      </c>
      <c r="K821" s="246"/>
      <c r="L821" s="247"/>
      <c r="M821" s="248" t="s">
        <v>1</v>
      </c>
      <c r="N821" s="249" t="s">
        <v>38</v>
      </c>
      <c r="O821" s="71"/>
      <c r="P821" s="197">
        <f>O821*H821</f>
        <v>0</v>
      </c>
      <c r="Q821" s="197">
        <v>4.0000000000000002E-4</v>
      </c>
      <c r="R821" s="197">
        <f>Q821*H821</f>
        <v>8.0000000000000004E-4</v>
      </c>
      <c r="S821" s="197">
        <v>0</v>
      </c>
      <c r="T821" s="198">
        <f>S821*H821</f>
        <v>0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199" t="s">
        <v>406</v>
      </c>
      <c r="AT821" s="199" t="s">
        <v>202</v>
      </c>
      <c r="AU821" s="199" t="s">
        <v>127</v>
      </c>
      <c r="AY821" s="17" t="s">
        <v>119</v>
      </c>
      <c r="BE821" s="200">
        <f>IF(N821="základní",J821,0)</f>
        <v>0</v>
      </c>
      <c r="BF821" s="200">
        <f>IF(N821="snížená",J821,0)</f>
        <v>0</v>
      </c>
      <c r="BG821" s="200">
        <f>IF(N821="zákl. přenesená",J821,0)</f>
        <v>0</v>
      </c>
      <c r="BH821" s="200">
        <f>IF(N821="sníž. přenesená",J821,0)</f>
        <v>0</v>
      </c>
      <c r="BI821" s="200">
        <f>IF(N821="nulová",J821,0)</f>
        <v>0</v>
      </c>
      <c r="BJ821" s="17" t="s">
        <v>127</v>
      </c>
      <c r="BK821" s="200">
        <f>ROUND(I821*H821,2)</f>
        <v>0</v>
      </c>
      <c r="BL821" s="17" t="s">
        <v>320</v>
      </c>
      <c r="BM821" s="199" t="s">
        <v>1222</v>
      </c>
    </row>
    <row r="822" spans="1:65" s="13" customFormat="1" ht="11.25">
      <c r="B822" s="201"/>
      <c r="C822" s="202"/>
      <c r="D822" s="203" t="s">
        <v>129</v>
      </c>
      <c r="E822" s="204" t="s">
        <v>1</v>
      </c>
      <c r="F822" s="205" t="s">
        <v>1223</v>
      </c>
      <c r="G822" s="202"/>
      <c r="H822" s="204" t="s">
        <v>1</v>
      </c>
      <c r="I822" s="206"/>
      <c r="J822" s="202"/>
      <c r="K822" s="202"/>
      <c r="L822" s="207"/>
      <c r="M822" s="208"/>
      <c r="N822" s="209"/>
      <c r="O822" s="209"/>
      <c r="P822" s="209"/>
      <c r="Q822" s="209"/>
      <c r="R822" s="209"/>
      <c r="S822" s="209"/>
      <c r="T822" s="210"/>
      <c r="AT822" s="211" t="s">
        <v>129</v>
      </c>
      <c r="AU822" s="211" t="s">
        <v>127</v>
      </c>
      <c r="AV822" s="13" t="s">
        <v>80</v>
      </c>
      <c r="AW822" s="13" t="s">
        <v>30</v>
      </c>
      <c r="AX822" s="13" t="s">
        <v>72</v>
      </c>
      <c r="AY822" s="211" t="s">
        <v>119</v>
      </c>
    </row>
    <row r="823" spans="1:65" s="14" customFormat="1" ht="11.25">
      <c r="B823" s="212"/>
      <c r="C823" s="213"/>
      <c r="D823" s="203" t="s">
        <v>129</v>
      </c>
      <c r="E823" s="214" t="s">
        <v>1</v>
      </c>
      <c r="F823" s="215" t="s">
        <v>127</v>
      </c>
      <c r="G823" s="213"/>
      <c r="H823" s="216">
        <v>2</v>
      </c>
      <c r="I823" s="217"/>
      <c r="J823" s="213"/>
      <c r="K823" s="213"/>
      <c r="L823" s="218"/>
      <c r="M823" s="219"/>
      <c r="N823" s="220"/>
      <c r="O823" s="220"/>
      <c r="P823" s="220"/>
      <c r="Q823" s="220"/>
      <c r="R823" s="220"/>
      <c r="S823" s="220"/>
      <c r="T823" s="221"/>
      <c r="AT823" s="222" t="s">
        <v>129</v>
      </c>
      <c r="AU823" s="222" t="s">
        <v>127</v>
      </c>
      <c r="AV823" s="14" t="s">
        <v>127</v>
      </c>
      <c r="AW823" s="14" t="s">
        <v>30</v>
      </c>
      <c r="AX823" s="14" t="s">
        <v>80</v>
      </c>
      <c r="AY823" s="222" t="s">
        <v>119</v>
      </c>
    </row>
    <row r="824" spans="1:65" s="2" customFormat="1" ht="24.2" customHeight="1">
      <c r="A824" s="34"/>
      <c r="B824" s="35"/>
      <c r="C824" s="187" t="s">
        <v>1224</v>
      </c>
      <c r="D824" s="187" t="s">
        <v>122</v>
      </c>
      <c r="E824" s="188" t="s">
        <v>1225</v>
      </c>
      <c r="F824" s="189" t="s">
        <v>1226</v>
      </c>
      <c r="G824" s="190" t="s">
        <v>190</v>
      </c>
      <c r="H824" s="191">
        <v>1</v>
      </c>
      <c r="I824" s="192"/>
      <c r="J824" s="193">
        <f>ROUND(I824*H824,2)</f>
        <v>0</v>
      </c>
      <c r="K824" s="194"/>
      <c r="L824" s="39"/>
      <c r="M824" s="195" t="s">
        <v>1</v>
      </c>
      <c r="N824" s="196" t="s">
        <v>38</v>
      </c>
      <c r="O824" s="71"/>
      <c r="P824" s="197">
        <f>O824*H824</f>
        <v>0</v>
      </c>
      <c r="Q824" s="197">
        <v>0</v>
      </c>
      <c r="R824" s="197">
        <f>Q824*H824</f>
        <v>0</v>
      </c>
      <c r="S824" s="197">
        <v>0</v>
      </c>
      <c r="T824" s="198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99" t="s">
        <v>320</v>
      </c>
      <c r="AT824" s="199" t="s">
        <v>122</v>
      </c>
      <c r="AU824" s="199" t="s">
        <v>127</v>
      </c>
      <c r="AY824" s="17" t="s">
        <v>119</v>
      </c>
      <c r="BE824" s="200">
        <f>IF(N824="základní",J824,0)</f>
        <v>0</v>
      </c>
      <c r="BF824" s="200">
        <f>IF(N824="snížená",J824,0)</f>
        <v>0</v>
      </c>
      <c r="BG824" s="200">
        <f>IF(N824="zákl. přenesená",J824,0)</f>
        <v>0</v>
      </c>
      <c r="BH824" s="200">
        <f>IF(N824="sníž. přenesená",J824,0)</f>
        <v>0</v>
      </c>
      <c r="BI824" s="200">
        <f>IF(N824="nulová",J824,0)</f>
        <v>0</v>
      </c>
      <c r="BJ824" s="17" t="s">
        <v>127</v>
      </c>
      <c r="BK824" s="200">
        <f>ROUND(I824*H824,2)</f>
        <v>0</v>
      </c>
      <c r="BL824" s="17" t="s">
        <v>320</v>
      </c>
      <c r="BM824" s="199" t="s">
        <v>1227</v>
      </c>
    </row>
    <row r="825" spans="1:65" s="13" customFormat="1" ht="11.25">
      <c r="B825" s="201"/>
      <c r="C825" s="202"/>
      <c r="D825" s="203" t="s">
        <v>129</v>
      </c>
      <c r="E825" s="204" t="s">
        <v>1</v>
      </c>
      <c r="F825" s="205" t="s">
        <v>692</v>
      </c>
      <c r="G825" s="202"/>
      <c r="H825" s="204" t="s">
        <v>1</v>
      </c>
      <c r="I825" s="206"/>
      <c r="J825" s="202"/>
      <c r="K825" s="202"/>
      <c r="L825" s="207"/>
      <c r="M825" s="208"/>
      <c r="N825" s="209"/>
      <c r="O825" s="209"/>
      <c r="P825" s="209"/>
      <c r="Q825" s="209"/>
      <c r="R825" s="209"/>
      <c r="S825" s="209"/>
      <c r="T825" s="210"/>
      <c r="AT825" s="211" t="s">
        <v>129</v>
      </c>
      <c r="AU825" s="211" t="s">
        <v>127</v>
      </c>
      <c r="AV825" s="13" t="s">
        <v>80</v>
      </c>
      <c r="AW825" s="13" t="s">
        <v>30</v>
      </c>
      <c r="AX825" s="13" t="s">
        <v>72</v>
      </c>
      <c r="AY825" s="211" t="s">
        <v>119</v>
      </c>
    </row>
    <row r="826" spans="1:65" s="14" customFormat="1" ht="11.25">
      <c r="B826" s="212"/>
      <c r="C826" s="213"/>
      <c r="D826" s="203" t="s">
        <v>129</v>
      </c>
      <c r="E826" s="214" t="s">
        <v>1</v>
      </c>
      <c r="F826" s="215" t="s">
        <v>80</v>
      </c>
      <c r="G826" s="213"/>
      <c r="H826" s="216">
        <v>1</v>
      </c>
      <c r="I826" s="217"/>
      <c r="J826" s="213"/>
      <c r="K826" s="213"/>
      <c r="L826" s="218"/>
      <c r="M826" s="219"/>
      <c r="N826" s="220"/>
      <c r="O826" s="220"/>
      <c r="P826" s="220"/>
      <c r="Q826" s="220"/>
      <c r="R826" s="220"/>
      <c r="S826" s="220"/>
      <c r="T826" s="221"/>
      <c r="AT826" s="222" t="s">
        <v>129</v>
      </c>
      <c r="AU826" s="222" t="s">
        <v>127</v>
      </c>
      <c r="AV826" s="14" t="s">
        <v>127</v>
      </c>
      <c r="AW826" s="14" t="s">
        <v>30</v>
      </c>
      <c r="AX826" s="14" t="s">
        <v>80</v>
      </c>
      <c r="AY826" s="222" t="s">
        <v>119</v>
      </c>
    </row>
    <row r="827" spans="1:65" s="2" customFormat="1" ht="24.2" customHeight="1">
      <c r="A827" s="34"/>
      <c r="B827" s="35"/>
      <c r="C827" s="239" t="s">
        <v>1228</v>
      </c>
      <c r="D827" s="239" t="s">
        <v>202</v>
      </c>
      <c r="E827" s="240" t="s">
        <v>1229</v>
      </c>
      <c r="F827" s="241" t="s">
        <v>1230</v>
      </c>
      <c r="G827" s="242" t="s">
        <v>190</v>
      </c>
      <c r="H827" s="243">
        <v>1</v>
      </c>
      <c r="I827" s="244"/>
      <c r="J827" s="245">
        <f t="shared" ref="J827:J837" si="80">ROUND(I827*H827,2)</f>
        <v>0</v>
      </c>
      <c r="K827" s="246"/>
      <c r="L827" s="247"/>
      <c r="M827" s="248" t="s">
        <v>1</v>
      </c>
      <c r="N827" s="249" t="s">
        <v>38</v>
      </c>
      <c r="O827" s="71"/>
      <c r="P827" s="197">
        <f t="shared" ref="P827:P837" si="81">O827*H827</f>
        <v>0</v>
      </c>
      <c r="Q827" s="197">
        <v>1.0499999999999999E-3</v>
      </c>
      <c r="R827" s="197">
        <f t="shared" ref="R827:R837" si="82">Q827*H827</f>
        <v>1.0499999999999999E-3</v>
      </c>
      <c r="S827" s="197">
        <v>0</v>
      </c>
      <c r="T827" s="198">
        <f t="shared" ref="T827:T837" si="83">S827*H827</f>
        <v>0</v>
      </c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R827" s="199" t="s">
        <v>406</v>
      </c>
      <c r="AT827" s="199" t="s">
        <v>202</v>
      </c>
      <c r="AU827" s="199" t="s">
        <v>127</v>
      </c>
      <c r="AY827" s="17" t="s">
        <v>119</v>
      </c>
      <c r="BE827" s="200">
        <f t="shared" ref="BE827:BE837" si="84">IF(N827="základní",J827,0)</f>
        <v>0</v>
      </c>
      <c r="BF827" s="200">
        <f t="shared" ref="BF827:BF837" si="85">IF(N827="snížená",J827,0)</f>
        <v>0</v>
      </c>
      <c r="BG827" s="200">
        <f t="shared" ref="BG827:BG837" si="86">IF(N827="zákl. přenesená",J827,0)</f>
        <v>0</v>
      </c>
      <c r="BH827" s="200">
        <f t="shared" ref="BH827:BH837" si="87">IF(N827="sníž. přenesená",J827,0)</f>
        <v>0</v>
      </c>
      <c r="BI827" s="200">
        <f t="shared" ref="BI827:BI837" si="88">IF(N827="nulová",J827,0)</f>
        <v>0</v>
      </c>
      <c r="BJ827" s="17" t="s">
        <v>127</v>
      </c>
      <c r="BK827" s="200">
        <f t="shared" ref="BK827:BK837" si="89">ROUND(I827*H827,2)</f>
        <v>0</v>
      </c>
      <c r="BL827" s="17" t="s">
        <v>320</v>
      </c>
      <c r="BM827" s="199" t="s">
        <v>1231</v>
      </c>
    </row>
    <row r="828" spans="1:65" s="2" customFormat="1" ht="24.2" customHeight="1">
      <c r="A828" s="34"/>
      <c r="B828" s="35"/>
      <c r="C828" s="187" t="s">
        <v>1232</v>
      </c>
      <c r="D828" s="187" t="s">
        <v>122</v>
      </c>
      <c r="E828" s="188" t="s">
        <v>1233</v>
      </c>
      <c r="F828" s="189" t="s">
        <v>1234</v>
      </c>
      <c r="G828" s="190" t="s">
        <v>190</v>
      </c>
      <c r="H828" s="191">
        <v>2</v>
      </c>
      <c r="I828" s="192"/>
      <c r="J828" s="193">
        <f t="shared" si="80"/>
        <v>0</v>
      </c>
      <c r="K828" s="194"/>
      <c r="L828" s="39"/>
      <c r="M828" s="195" t="s">
        <v>1</v>
      </c>
      <c r="N828" s="196" t="s">
        <v>38</v>
      </c>
      <c r="O828" s="71"/>
      <c r="P828" s="197">
        <f t="shared" si="81"/>
        <v>0</v>
      </c>
      <c r="Q828" s="197">
        <v>0</v>
      </c>
      <c r="R828" s="197">
        <f t="shared" si="82"/>
        <v>0</v>
      </c>
      <c r="S828" s="197">
        <v>0</v>
      </c>
      <c r="T828" s="198">
        <f t="shared" si="83"/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99" t="s">
        <v>320</v>
      </c>
      <c r="AT828" s="199" t="s">
        <v>122</v>
      </c>
      <c r="AU828" s="199" t="s">
        <v>127</v>
      </c>
      <c r="AY828" s="17" t="s">
        <v>119</v>
      </c>
      <c r="BE828" s="200">
        <f t="shared" si="84"/>
        <v>0</v>
      </c>
      <c r="BF828" s="200">
        <f t="shared" si="85"/>
        <v>0</v>
      </c>
      <c r="BG828" s="200">
        <f t="shared" si="86"/>
        <v>0</v>
      </c>
      <c r="BH828" s="200">
        <f t="shared" si="87"/>
        <v>0</v>
      </c>
      <c r="BI828" s="200">
        <f t="shared" si="88"/>
        <v>0</v>
      </c>
      <c r="BJ828" s="17" t="s">
        <v>127</v>
      </c>
      <c r="BK828" s="200">
        <f t="shared" si="89"/>
        <v>0</v>
      </c>
      <c r="BL828" s="17" t="s">
        <v>320</v>
      </c>
      <c r="BM828" s="199" t="s">
        <v>1235</v>
      </c>
    </row>
    <row r="829" spans="1:65" s="2" customFormat="1" ht="24.2" customHeight="1">
      <c r="A829" s="34"/>
      <c r="B829" s="35"/>
      <c r="C829" s="239" t="s">
        <v>1236</v>
      </c>
      <c r="D829" s="239" t="s">
        <v>202</v>
      </c>
      <c r="E829" s="240" t="s">
        <v>1237</v>
      </c>
      <c r="F829" s="241" t="s">
        <v>1238</v>
      </c>
      <c r="G829" s="242" t="s">
        <v>190</v>
      </c>
      <c r="H829" s="243">
        <v>2</v>
      </c>
      <c r="I829" s="244"/>
      <c r="J829" s="245">
        <f t="shared" si="80"/>
        <v>0</v>
      </c>
      <c r="K829" s="246"/>
      <c r="L829" s="247"/>
      <c r="M829" s="248" t="s">
        <v>1</v>
      </c>
      <c r="N829" s="249" t="s">
        <v>38</v>
      </c>
      <c r="O829" s="71"/>
      <c r="P829" s="197">
        <f t="shared" si="81"/>
        <v>0</v>
      </c>
      <c r="Q829" s="197">
        <v>4.6999999999999999E-4</v>
      </c>
      <c r="R829" s="197">
        <f t="shared" si="82"/>
        <v>9.3999999999999997E-4</v>
      </c>
      <c r="S829" s="197">
        <v>0</v>
      </c>
      <c r="T829" s="198">
        <f t="shared" si="83"/>
        <v>0</v>
      </c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R829" s="199" t="s">
        <v>406</v>
      </c>
      <c r="AT829" s="199" t="s">
        <v>202</v>
      </c>
      <c r="AU829" s="199" t="s">
        <v>127</v>
      </c>
      <c r="AY829" s="17" t="s">
        <v>119</v>
      </c>
      <c r="BE829" s="200">
        <f t="shared" si="84"/>
        <v>0</v>
      </c>
      <c r="BF829" s="200">
        <f t="shared" si="85"/>
        <v>0</v>
      </c>
      <c r="BG829" s="200">
        <f t="shared" si="86"/>
        <v>0</v>
      </c>
      <c r="BH829" s="200">
        <f t="shared" si="87"/>
        <v>0</v>
      </c>
      <c r="BI829" s="200">
        <f t="shared" si="88"/>
        <v>0</v>
      </c>
      <c r="BJ829" s="17" t="s">
        <v>127</v>
      </c>
      <c r="BK829" s="200">
        <f t="shared" si="89"/>
        <v>0</v>
      </c>
      <c r="BL829" s="17" t="s">
        <v>320</v>
      </c>
      <c r="BM829" s="199" t="s">
        <v>1239</v>
      </c>
    </row>
    <row r="830" spans="1:65" s="2" customFormat="1" ht="21.75" customHeight="1">
      <c r="A830" s="34"/>
      <c r="B830" s="35"/>
      <c r="C830" s="187" t="s">
        <v>1240</v>
      </c>
      <c r="D830" s="187" t="s">
        <v>122</v>
      </c>
      <c r="E830" s="188" t="s">
        <v>1241</v>
      </c>
      <c r="F830" s="189" t="s">
        <v>1242</v>
      </c>
      <c r="G830" s="190" t="s">
        <v>190</v>
      </c>
      <c r="H830" s="191">
        <v>6</v>
      </c>
      <c r="I830" s="192"/>
      <c r="J830" s="193">
        <f t="shared" si="80"/>
        <v>0</v>
      </c>
      <c r="K830" s="194"/>
      <c r="L830" s="39"/>
      <c r="M830" s="195" t="s">
        <v>1</v>
      </c>
      <c r="N830" s="196" t="s">
        <v>38</v>
      </c>
      <c r="O830" s="71"/>
      <c r="P830" s="197">
        <f t="shared" si="81"/>
        <v>0</v>
      </c>
      <c r="Q830" s="197">
        <v>0</v>
      </c>
      <c r="R830" s="197">
        <f t="shared" si="82"/>
        <v>0</v>
      </c>
      <c r="S830" s="197">
        <v>4.0000000000000002E-4</v>
      </c>
      <c r="T830" s="198">
        <f t="shared" si="83"/>
        <v>2.4000000000000002E-3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199" t="s">
        <v>320</v>
      </c>
      <c r="AT830" s="199" t="s">
        <v>122</v>
      </c>
      <c r="AU830" s="199" t="s">
        <v>127</v>
      </c>
      <c r="AY830" s="17" t="s">
        <v>119</v>
      </c>
      <c r="BE830" s="200">
        <f t="shared" si="84"/>
        <v>0</v>
      </c>
      <c r="BF830" s="200">
        <f t="shared" si="85"/>
        <v>0</v>
      </c>
      <c r="BG830" s="200">
        <f t="shared" si="86"/>
        <v>0</v>
      </c>
      <c r="BH830" s="200">
        <f t="shared" si="87"/>
        <v>0</v>
      </c>
      <c r="BI830" s="200">
        <f t="shared" si="88"/>
        <v>0</v>
      </c>
      <c r="BJ830" s="17" t="s">
        <v>127</v>
      </c>
      <c r="BK830" s="200">
        <f t="shared" si="89"/>
        <v>0</v>
      </c>
      <c r="BL830" s="17" t="s">
        <v>320</v>
      </c>
      <c r="BM830" s="199" t="s">
        <v>1243</v>
      </c>
    </row>
    <row r="831" spans="1:65" s="2" customFormat="1" ht="21.75" customHeight="1">
      <c r="A831" s="34"/>
      <c r="B831" s="35"/>
      <c r="C831" s="187" t="s">
        <v>1244</v>
      </c>
      <c r="D831" s="187" t="s">
        <v>122</v>
      </c>
      <c r="E831" s="188" t="s">
        <v>1245</v>
      </c>
      <c r="F831" s="189" t="s">
        <v>1246</v>
      </c>
      <c r="G831" s="190" t="s">
        <v>190</v>
      </c>
      <c r="H831" s="191">
        <v>1</v>
      </c>
      <c r="I831" s="192"/>
      <c r="J831" s="193">
        <f t="shared" si="80"/>
        <v>0</v>
      </c>
      <c r="K831" s="194"/>
      <c r="L831" s="39"/>
      <c r="M831" s="195" t="s">
        <v>1</v>
      </c>
      <c r="N831" s="196" t="s">
        <v>38</v>
      </c>
      <c r="O831" s="71"/>
      <c r="P831" s="197">
        <f t="shared" si="81"/>
        <v>0</v>
      </c>
      <c r="Q831" s="197">
        <v>0</v>
      </c>
      <c r="R831" s="197">
        <f t="shared" si="82"/>
        <v>0</v>
      </c>
      <c r="S831" s="197">
        <v>0</v>
      </c>
      <c r="T831" s="198">
        <f t="shared" si="83"/>
        <v>0</v>
      </c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R831" s="199" t="s">
        <v>320</v>
      </c>
      <c r="AT831" s="199" t="s">
        <v>122</v>
      </c>
      <c r="AU831" s="199" t="s">
        <v>127</v>
      </c>
      <c r="AY831" s="17" t="s">
        <v>119</v>
      </c>
      <c r="BE831" s="200">
        <f t="shared" si="84"/>
        <v>0</v>
      </c>
      <c r="BF831" s="200">
        <f t="shared" si="85"/>
        <v>0</v>
      </c>
      <c r="BG831" s="200">
        <f t="shared" si="86"/>
        <v>0</v>
      </c>
      <c r="BH831" s="200">
        <f t="shared" si="87"/>
        <v>0</v>
      </c>
      <c r="BI831" s="200">
        <f t="shared" si="88"/>
        <v>0</v>
      </c>
      <c r="BJ831" s="17" t="s">
        <v>127</v>
      </c>
      <c r="BK831" s="200">
        <f t="shared" si="89"/>
        <v>0</v>
      </c>
      <c r="BL831" s="17" t="s">
        <v>320</v>
      </c>
      <c r="BM831" s="199" t="s">
        <v>1247</v>
      </c>
    </row>
    <row r="832" spans="1:65" s="2" customFormat="1" ht="16.5" customHeight="1">
      <c r="A832" s="34"/>
      <c r="B832" s="35"/>
      <c r="C832" s="187" t="s">
        <v>1248</v>
      </c>
      <c r="D832" s="187" t="s">
        <v>122</v>
      </c>
      <c r="E832" s="188" t="s">
        <v>1249</v>
      </c>
      <c r="F832" s="189" t="s">
        <v>1250</v>
      </c>
      <c r="G832" s="190" t="s">
        <v>190</v>
      </c>
      <c r="H832" s="191">
        <v>1</v>
      </c>
      <c r="I832" s="192"/>
      <c r="J832" s="193">
        <f t="shared" si="80"/>
        <v>0</v>
      </c>
      <c r="K832" s="194"/>
      <c r="L832" s="39"/>
      <c r="M832" s="195" t="s">
        <v>1</v>
      </c>
      <c r="N832" s="196" t="s">
        <v>38</v>
      </c>
      <c r="O832" s="71"/>
      <c r="P832" s="197">
        <f t="shared" si="81"/>
        <v>0</v>
      </c>
      <c r="Q832" s="197">
        <v>0</v>
      </c>
      <c r="R832" s="197">
        <f t="shared" si="82"/>
        <v>0</v>
      </c>
      <c r="S832" s="197">
        <v>1.5E-3</v>
      </c>
      <c r="T832" s="198">
        <f t="shared" si="83"/>
        <v>1.5E-3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199" t="s">
        <v>320</v>
      </c>
      <c r="AT832" s="199" t="s">
        <v>122</v>
      </c>
      <c r="AU832" s="199" t="s">
        <v>127</v>
      </c>
      <c r="AY832" s="17" t="s">
        <v>119</v>
      </c>
      <c r="BE832" s="200">
        <f t="shared" si="84"/>
        <v>0</v>
      </c>
      <c r="BF832" s="200">
        <f t="shared" si="85"/>
        <v>0</v>
      </c>
      <c r="BG832" s="200">
        <f t="shared" si="86"/>
        <v>0</v>
      </c>
      <c r="BH832" s="200">
        <f t="shared" si="87"/>
        <v>0</v>
      </c>
      <c r="BI832" s="200">
        <f t="shared" si="88"/>
        <v>0</v>
      </c>
      <c r="BJ832" s="17" t="s">
        <v>127</v>
      </c>
      <c r="BK832" s="200">
        <f t="shared" si="89"/>
        <v>0</v>
      </c>
      <c r="BL832" s="17" t="s">
        <v>320</v>
      </c>
      <c r="BM832" s="199" t="s">
        <v>1251</v>
      </c>
    </row>
    <row r="833" spans="1:65" s="2" customFormat="1" ht="16.5" customHeight="1">
      <c r="A833" s="34"/>
      <c r="B833" s="35"/>
      <c r="C833" s="187" t="s">
        <v>1252</v>
      </c>
      <c r="D833" s="187" t="s">
        <v>122</v>
      </c>
      <c r="E833" s="188" t="s">
        <v>1253</v>
      </c>
      <c r="F833" s="189" t="s">
        <v>1254</v>
      </c>
      <c r="G833" s="190" t="s">
        <v>190</v>
      </c>
      <c r="H833" s="191">
        <v>7</v>
      </c>
      <c r="I833" s="192"/>
      <c r="J833" s="193">
        <f t="shared" si="80"/>
        <v>0</v>
      </c>
      <c r="K833" s="194"/>
      <c r="L833" s="39"/>
      <c r="M833" s="195" t="s">
        <v>1</v>
      </c>
      <c r="N833" s="196" t="s">
        <v>38</v>
      </c>
      <c r="O833" s="71"/>
      <c r="P833" s="197">
        <f t="shared" si="81"/>
        <v>0</v>
      </c>
      <c r="Q833" s="197">
        <v>0</v>
      </c>
      <c r="R833" s="197">
        <f t="shared" si="82"/>
        <v>0</v>
      </c>
      <c r="S833" s="197">
        <v>0</v>
      </c>
      <c r="T833" s="198">
        <f t="shared" si="83"/>
        <v>0</v>
      </c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R833" s="199" t="s">
        <v>320</v>
      </c>
      <c r="AT833" s="199" t="s">
        <v>122</v>
      </c>
      <c r="AU833" s="199" t="s">
        <v>127</v>
      </c>
      <c r="AY833" s="17" t="s">
        <v>119</v>
      </c>
      <c r="BE833" s="200">
        <f t="shared" si="84"/>
        <v>0</v>
      </c>
      <c r="BF833" s="200">
        <f t="shared" si="85"/>
        <v>0</v>
      </c>
      <c r="BG833" s="200">
        <f t="shared" si="86"/>
        <v>0</v>
      </c>
      <c r="BH833" s="200">
        <f t="shared" si="87"/>
        <v>0</v>
      </c>
      <c r="BI833" s="200">
        <f t="shared" si="88"/>
        <v>0</v>
      </c>
      <c r="BJ833" s="17" t="s">
        <v>127</v>
      </c>
      <c r="BK833" s="200">
        <f t="shared" si="89"/>
        <v>0</v>
      </c>
      <c r="BL833" s="17" t="s">
        <v>320</v>
      </c>
      <c r="BM833" s="199" t="s">
        <v>1255</v>
      </c>
    </row>
    <row r="834" spans="1:65" s="2" customFormat="1" ht="24.2" customHeight="1">
      <c r="A834" s="34"/>
      <c r="B834" s="35"/>
      <c r="C834" s="239" t="s">
        <v>1256</v>
      </c>
      <c r="D834" s="239" t="s">
        <v>202</v>
      </c>
      <c r="E834" s="240" t="s">
        <v>1257</v>
      </c>
      <c r="F834" s="241" t="s">
        <v>1258</v>
      </c>
      <c r="G834" s="242" t="s">
        <v>190</v>
      </c>
      <c r="H834" s="243">
        <v>7</v>
      </c>
      <c r="I834" s="244"/>
      <c r="J834" s="245">
        <f t="shared" si="80"/>
        <v>0</v>
      </c>
      <c r="K834" s="246"/>
      <c r="L834" s="247"/>
      <c r="M834" s="248" t="s">
        <v>1</v>
      </c>
      <c r="N834" s="249" t="s">
        <v>38</v>
      </c>
      <c r="O834" s="71"/>
      <c r="P834" s="197">
        <f t="shared" si="81"/>
        <v>0</v>
      </c>
      <c r="Q834" s="197">
        <v>2.0000000000000002E-5</v>
      </c>
      <c r="R834" s="197">
        <f t="shared" si="82"/>
        <v>1.4000000000000001E-4</v>
      </c>
      <c r="S834" s="197">
        <v>0</v>
      </c>
      <c r="T834" s="198">
        <f t="shared" si="83"/>
        <v>0</v>
      </c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R834" s="199" t="s">
        <v>406</v>
      </c>
      <c r="AT834" s="199" t="s">
        <v>202</v>
      </c>
      <c r="AU834" s="199" t="s">
        <v>127</v>
      </c>
      <c r="AY834" s="17" t="s">
        <v>119</v>
      </c>
      <c r="BE834" s="200">
        <f t="shared" si="84"/>
        <v>0</v>
      </c>
      <c r="BF834" s="200">
        <f t="shared" si="85"/>
        <v>0</v>
      </c>
      <c r="BG834" s="200">
        <f t="shared" si="86"/>
        <v>0</v>
      </c>
      <c r="BH834" s="200">
        <f t="shared" si="87"/>
        <v>0</v>
      </c>
      <c r="BI834" s="200">
        <f t="shared" si="88"/>
        <v>0</v>
      </c>
      <c r="BJ834" s="17" t="s">
        <v>127</v>
      </c>
      <c r="BK834" s="200">
        <f t="shared" si="89"/>
        <v>0</v>
      </c>
      <c r="BL834" s="17" t="s">
        <v>320</v>
      </c>
      <c r="BM834" s="199" t="s">
        <v>1259</v>
      </c>
    </row>
    <row r="835" spans="1:65" s="2" customFormat="1" ht="16.5" customHeight="1">
      <c r="A835" s="34"/>
      <c r="B835" s="35"/>
      <c r="C835" s="239" t="s">
        <v>1260</v>
      </c>
      <c r="D835" s="239" t="s">
        <v>202</v>
      </c>
      <c r="E835" s="240" t="s">
        <v>1261</v>
      </c>
      <c r="F835" s="241" t="s">
        <v>1262</v>
      </c>
      <c r="G835" s="242" t="s">
        <v>190</v>
      </c>
      <c r="H835" s="243">
        <v>7</v>
      </c>
      <c r="I835" s="244"/>
      <c r="J835" s="245">
        <f t="shared" si="80"/>
        <v>0</v>
      </c>
      <c r="K835" s="246"/>
      <c r="L835" s="247"/>
      <c r="M835" s="248" t="s">
        <v>1</v>
      </c>
      <c r="N835" s="249" t="s">
        <v>38</v>
      </c>
      <c r="O835" s="71"/>
      <c r="P835" s="197">
        <f t="shared" si="81"/>
        <v>0</v>
      </c>
      <c r="Q835" s="197">
        <v>5.0000000000000002E-5</v>
      </c>
      <c r="R835" s="197">
        <f t="shared" si="82"/>
        <v>3.5E-4</v>
      </c>
      <c r="S835" s="197">
        <v>0</v>
      </c>
      <c r="T835" s="198">
        <f t="shared" si="83"/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199" t="s">
        <v>406</v>
      </c>
      <c r="AT835" s="199" t="s">
        <v>202</v>
      </c>
      <c r="AU835" s="199" t="s">
        <v>127</v>
      </c>
      <c r="AY835" s="17" t="s">
        <v>119</v>
      </c>
      <c r="BE835" s="200">
        <f t="shared" si="84"/>
        <v>0</v>
      </c>
      <c r="BF835" s="200">
        <f t="shared" si="85"/>
        <v>0</v>
      </c>
      <c r="BG835" s="200">
        <f t="shared" si="86"/>
        <v>0</v>
      </c>
      <c r="BH835" s="200">
        <f t="shared" si="87"/>
        <v>0</v>
      </c>
      <c r="BI835" s="200">
        <f t="shared" si="88"/>
        <v>0</v>
      </c>
      <c r="BJ835" s="17" t="s">
        <v>127</v>
      </c>
      <c r="BK835" s="200">
        <f t="shared" si="89"/>
        <v>0</v>
      </c>
      <c r="BL835" s="17" t="s">
        <v>320</v>
      </c>
      <c r="BM835" s="199" t="s">
        <v>1263</v>
      </c>
    </row>
    <row r="836" spans="1:65" s="2" customFormat="1" ht="44.25" customHeight="1">
      <c r="A836" s="34"/>
      <c r="B836" s="35"/>
      <c r="C836" s="187" t="s">
        <v>1264</v>
      </c>
      <c r="D836" s="187" t="s">
        <v>122</v>
      </c>
      <c r="E836" s="188" t="s">
        <v>1265</v>
      </c>
      <c r="F836" s="189" t="s">
        <v>1266</v>
      </c>
      <c r="G836" s="190" t="s">
        <v>190</v>
      </c>
      <c r="H836" s="191">
        <v>12</v>
      </c>
      <c r="I836" s="192"/>
      <c r="J836" s="193">
        <f t="shared" si="80"/>
        <v>0</v>
      </c>
      <c r="K836" s="194"/>
      <c r="L836" s="39"/>
      <c r="M836" s="195" t="s">
        <v>1</v>
      </c>
      <c r="N836" s="196" t="s">
        <v>38</v>
      </c>
      <c r="O836" s="71"/>
      <c r="P836" s="197">
        <f t="shared" si="81"/>
        <v>0</v>
      </c>
      <c r="Q836" s="197">
        <v>0</v>
      </c>
      <c r="R836" s="197">
        <f t="shared" si="82"/>
        <v>0</v>
      </c>
      <c r="S836" s="197">
        <v>1E-3</v>
      </c>
      <c r="T836" s="198">
        <f t="shared" si="83"/>
        <v>1.2E-2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199" t="s">
        <v>320</v>
      </c>
      <c r="AT836" s="199" t="s">
        <v>122</v>
      </c>
      <c r="AU836" s="199" t="s">
        <v>127</v>
      </c>
      <c r="AY836" s="17" t="s">
        <v>119</v>
      </c>
      <c r="BE836" s="200">
        <f t="shared" si="84"/>
        <v>0</v>
      </c>
      <c r="BF836" s="200">
        <f t="shared" si="85"/>
        <v>0</v>
      </c>
      <c r="BG836" s="200">
        <f t="shared" si="86"/>
        <v>0</v>
      </c>
      <c r="BH836" s="200">
        <f t="shared" si="87"/>
        <v>0</v>
      </c>
      <c r="BI836" s="200">
        <f t="shared" si="88"/>
        <v>0</v>
      </c>
      <c r="BJ836" s="17" t="s">
        <v>127</v>
      </c>
      <c r="BK836" s="200">
        <f t="shared" si="89"/>
        <v>0</v>
      </c>
      <c r="BL836" s="17" t="s">
        <v>320</v>
      </c>
      <c r="BM836" s="199" t="s">
        <v>1267</v>
      </c>
    </row>
    <row r="837" spans="1:65" s="2" customFormat="1" ht="37.9" customHeight="1">
      <c r="A837" s="34"/>
      <c r="B837" s="35"/>
      <c r="C837" s="187" t="s">
        <v>1268</v>
      </c>
      <c r="D837" s="187" t="s">
        <v>122</v>
      </c>
      <c r="E837" s="188" t="s">
        <v>1269</v>
      </c>
      <c r="F837" s="189" t="s">
        <v>1270</v>
      </c>
      <c r="G837" s="190" t="s">
        <v>190</v>
      </c>
      <c r="H837" s="191">
        <v>1</v>
      </c>
      <c r="I837" s="192"/>
      <c r="J837" s="193">
        <f t="shared" si="80"/>
        <v>0</v>
      </c>
      <c r="K837" s="194"/>
      <c r="L837" s="39"/>
      <c r="M837" s="195" t="s">
        <v>1</v>
      </c>
      <c r="N837" s="196" t="s">
        <v>38</v>
      </c>
      <c r="O837" s="71"/>
      <c r="P837" s="197">
        <f t="shared" si="81"/>
        <v>0</v>
      </c>
      <c r="Q837" s="197">
        <v>0</v>
      </c>
      <c r="R837" s="197">
        <f t="shared" si="82"/>
        <v>0</v>
      </c>
      <c r="S837" s="197">
        <v>0</v>
      </c>
      <c r="T837" s="198">
        <f t="shared" si="83"/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99" t="s">
        <v>320</v>
      </c>
      <c r="AT837" s="199" t="s">
        <v>122</v>
      </c>
      <c r="AU837" s="199" t="s">
        <v>127</v>
      </c>
      <c r="AY837" s="17" t="s">
        <v>119</v>
      </c>
      <c r="BE837" s="200">
        <f t="shared" si="84"/>
        <v>0</v>
      </c>
      <c r="BF837" s="200">
        <f t="shared" si="85"/>
        <v>0</v>
      </c>
      <c r="BG837" s="200">
        <f t="shared" si="86"/>
        <v>0</v>
      </c>
      <c r="BH837" s="200">
        <f t="shared" si="87"/>
        <v>0</v>
      </c>
      <c r="BI837" s="200">
        <f t="shared" si="88"/>
        <v>0</v>
      </c>
      <c r="BJ837" s="17" t="s">
        <v>127</v>
      </c>
      <c r="BK837" s="200">
        <f t="shared" si="89"/>
        <v>0</v>
      </c>
      <c r="BL837" s="17" t="s">
        <v>320</v>
      </c>
      <c r="BM837" s="199" t="s">
        <v>1271</v>
      </c>
    </row>
    <row r="838" spans="1:65" s="13" customFormat="1" ht="11.25">
      <c r="B838" s="201"/>
      <c r="C838" s="202"/>
      <c r="D838" s="203" t="s">
        <v>129</v>
      </c>
      <c r="E838" s="204" t="s">
        <v>1</v>
      </c>
      <c r="F838" s="205" t="s">
        <v>248</v>
      </c>
      <c r="G838" s="202"/>
      <c r="H838" s="204" t="s">
        <v>1</v>
      </c>
      <c r="I838" s="206"/>
      <c r="J838" s="202"/>
      <c r="K838" s="202"/>
      <c r="L838" s="207"/>
      <c r="M838" s="208"/>
      <c r="N838" s="209"/>
      <c r="O838" s="209"/>
      <c r="P838" s="209"/>
      <c r="Q838" s="209"/>
      <c r="R838" s="209"/>
      <c r="S838" s="209"/>
      <c r="T838" s="210"/>
      <c r="AT838" s="211" t="s">
        <v>129</v>
      </c>
      <c r="AU838" s="211" t="s">
        <v>127</v>
      </c>
      <c r="AV838" s="13" t="s">
        <v>80</v>
      </c>
      <c r="AW838" s="13" t="s">
        <v>30</v>
      </c>
      <c r="AX838" s="13" t="s">
        <v>72</v>
      </c>
      <c r="AY838" s="211" t="s">
        <v>119</v>
      </c>
    </row>
    <row r="839" spans="1:65" s="14" customFormat="1" ht="11.25">
      <c r="B839" s="212"/>
      <c r="C839" s="213"/>
      <c r="D839" s="203" t="s">
        <v>129</v>
      </c>
      <c r="E839" s="214" t="s">
        <v>1</v>
      </c>
      <c r="F839" s="215" t="s">
        <v>80</v>
      </c>
      <c r="G839" s="213"/>
      <c r="H839" s="216">
        <v>1</v>
      </c>
      <c r="I839" s="217"/>
      <c r="J839" s="213"/>
      <c r="K839" s="213"/>
      <c r="L839" s="218"/>
      <c r="M839" s="219"/>
      <c r="N839" s="220"/>
      <c r="O839" s="220"/>
      <c r="P839" s="220"/>
      <c r="Q839" s="220"/>
      <c r="R839" s="220"/>
      <c r="S839" s="220"/>
      <c r="T839" s="221"/>
      <c r="AT839" s="222" t="s">
        <v>129</v>
      </c>
      <c r="AU839" s="222" t="s">
        <v>127</v>
      </c>
      <c r="AV839" s="14" t="s">
        <v>127</v>
      </c>
      <c r="AW839" s="14" t="s">
        <v>30</v>
      </c>
      <c r="AX839" s="14" t="s">
        <v>80</v>
      </c>
      <c r="AY839" s="222" t="s">
        <v>119</v>
      </c>
    </row>
    <row r="840" spans="1:65" s="2" customFormat="1" ht="24.2" customHeight="1">
      <c r="A840" s="34"/>
      <c r="B840" s="35"/>
      <c r="C840" s="239" t="s">
        <v>1272</v>
      </c>
      <c r="D840" s="239" t="s">
        <v>202</v>
      </c>
      <c r="E840" s="240" t="s">
        <v>1273</v>
      </c>
      <c r="F840" s="241" t="s">
        <v>1274</v>
      </c>
      <c r="G840" s="242" t="s">
        <v>190</v>
      </c>
      <c r="H840" s="243">
        <v>1</v>
      </c>
      <c r="I840" s="244"/>
      <c r="J840" s="245">
        <f>ROUND(I840*H840,2)</f>
        <v>0</v>
      </c>
      <c r="K840" s="246"/>
      <c r="L840" s="247"/>
      <c r="M840" s="248" t="s">
        <v>1</v>
      </c>
      <c r="N840" s="249" t="s">
        <v>38</v>
      </c>
      <c r="O840" s="71"/>
      <c r="P840" s="197">
        <f>O840*H840</f>
        <v>0</v>
      </c>
      <c r="Q840" s="197">
        <v>3.1E-4</v>
      </c>
      <c r="R840" s="197">
        <f>Q840*H840</f>
        <v>3.1E-4</v>
      </c>
      <c r="S840" s="197">
        <v>0</v>
      </c>
      <c r="T840" s="198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99" t="s">
        <v>406</v>
      </c>
      <c r="AT840" s="199" t="s">
        <v>202</v>
      </c>
      <c r="AU840" s="199" t="s">
        <v>127</v>
      </c>
      <c r="AY840" s="17" t="s">
        <v>119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7" t="s">
        <v>127</v>
      </c>
      <c r="BK840" s="200">
        <f>ROUND(I840*H840,2)</f>
        <v>0</v>
      </c>
      <c r="BL840" s="17" t="s">
        <v>320</v>
      </c>
      <c r="BM840" s="199" t="s">
        <v>1275</v>
      </c>
    </row>
    <row r="841" spans="1:65" s="2" customFormat="1" ht="33" customHeight="1">
      <c r="A841" s="34"/>
      <c r="B841" s="35"/>
      <c r="C841" s="187" t="s">
        <v>1276</v>
      </c>
      <c r="D841" s="187" t="s">
        <v>122</v>
      </c>
      <c r="E841" s="188" t="s">
        <v>1277</v>
      </c>
      <c r="F841" s="189" t="s">
        <v>1278</v>
      </c>
      <c r="G841" s="190" t="s">
        <v>190</v>
      </c>
      <c r="H841" s="191">
        <v>6</v>
      </c>
      <c r="I841" s="192"/>
      <c r="J841" s="193">
        <f>ROUND(I841*H841,2)</f>
        <v>0</v>
      </c>
      <c r="K841" s="194"/>
      <c r="L841" s="39"/>
      <c r="M841" s="195" t="s">
        <v>1</v>
      </c>
      <c r="N841" s="196" t="s">
        <v>38</v>
      </c>
      <c r="O841" s="71"/>
      <c r="P841" s="197">
        <f>O841*H841</f>
        <v>0</v>
      </c>
      <c r="Q841" s="197">
        <v>0</v>
      </c>
      <c r="R841" s="197">
        <f>Q841*H841</f>
        <v>0</v>
      </c>
      <c r="S841" s="197">
        <v>0</v>
      </c>
      <c r="T841" s="198">
        <f>S841*H841</f>
        <v>0</v>
      </c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R841" s="199" t="s">
        <v>320</v>
      </c>
      <c r="AT841" s="199" t="s">
        <v>122</v>
      </c>
      <c r="AU841" s="199" t="s">
        <v>127</v>
      </c>
      <c r="AY841" s="17" t="s">
        <v>119</v>
      </c>
      <c r="BE841" s="200">
        <f>IF(N841="základní",J841,0)</f>
        <v>0</v>
      </c>
      <c r="BF841" s="200">
        <f>IF(N841="snížená",J841,0)</f>
        <v>0</v>
      </c>
      <c r="BG841" s="200">
        <f>IF(N841="zákl. přenesená",J841,0)</f>
        <v>0</v>
      </c>
      <c r="BH841" s="200">
        <f>IF(N841="sníž. přenesená",J841,0)</f>
        <v>0</v>
      </c>
      <c r="BI841" s="200">
        <f>IF(N841="nulová",J841,0)</f>
        <v>0</v>
      </c>
      <c r="BJ841" s="17" t="s">
        <v>127</v>
      </c>
      <c r="BK841" s="200">
        <f>ROUND(I841*H841,2)</f>
        <v>0</v>
      </c>
      <c r="BL841" s="17" t="s">
        <v>320</v>
      </c>
      <c r="BM841" s="199" t="s">
        <v>1279</v>
      </c>
    </row>
    <row r="842" spans="1:65" s="13" customFormat="1" ht="11.25">
      <c r="B842" s="201"/>
      <c r="C842" s="202"/>
      <c r="D842" s="203" t="s">
        <v>129</v>
      </c>
      <c r="E842" s="204" t="s">
        <v>1</v>
      </c>
      <c r="F842" s="205" t="s">
        <v>232</v>
      </c>
      <c r="G842" s="202"/>
      <c r="H842" s="204" t="s">
        <v>1</v>
      </c>
      <c r="I842" s="206"/>
      <c r="J842" s="202"/>
      <c r="K842" s="202"/>
      <c r="L842" s="207"/>
      <c r="M842" s="208"/>
      <c r="N842" s="209"/>
      <c r="O842" s="209"/>
      <c r="P842" s="209"/>
      <c r="Q842" s="209"/>
      <c r="R842" s="209"/>
      <c r="S842" s="209"/>
      <c r="T842" s="210"/>
      <c r="AT842" s="211" t="s">
        <v>129</v>
      </c>
      <c r="AU842" s="211" t="s">
        <v>127</v>
      </c>
      <c r="AV842" s="13" t="s">
        <v>80</v>
      </c>
      <c r="AW842" s="13" t="s">
        <v>30</v>
      </c>
      <c r="AX842" s="13" t="s">
        <v>72</v>
      </c>
      <c r="AY842" s="211" t="s">
        <v>119</v>
      </c>
    </row>
    <row r="843" spans="1:65" s="14" customFormat="1" ht="11.25">
      <c r="B843" s="212"/>
      <c r="C843" s="213"/>
      <c r="D843" s="203" t="s">
        <v>129</v>
      </c>
      <c r="E843" s="214" t="s">
        <v>1</v>
      </c>
      <c r="F843" s="215" t="s">
        <v>127</v>
      </c>
      <c r="G843" s="213"/>
      <c r="H843" s="216">
        <v>2</v>
      </c>
      <c r="I843" s="217"/>
      <c r="J843" s="213"/>
      <c r="K843" s="213"/>
      <c r="L843" s="218"/>
      <c r="M843" s="219"/>
      <c r="N843" s="220"/>
      <c r="O843" s="220"/>
      <c r="P843" s="220"/>
      <c r="Q843" s="220"/>
      <c r="R843" s="220"/>
      <c r="S843" s="220"/>
      <c r="T843" s="221"/>
      <c r="AT843" s="222" t="s">
        <v>129</v>
      </c>
      <c r="AU843" s="222" t="s">
        <v>127</v>
      </c>
      <c r="AV843" s="14" t="s">
        <v>127</v>
      </c>
      <c r="AW843" s="14" t="s">
        <v>30</v>
      </c>
      <c r="AX843" s="14" t="s">
        <v>72</v>
      </c>
      <c r="AY843" s="222" t="s">
        <v>119</v>
      </c>
    </row>
    <row r="844" spans="1:65" s="13" customFormat="1" ht="11.25">
      <c r="B844" s="201"/>
      <c r="C844" s="202"/>
      <c r="D844" s="203" t="s">
        <v>129</v>
      </c>
      <c r="E844" s="204" t="s">
        <v>1</v>
      </c>
      <c r="F844" s="205" t="s">
        <v>1280</v>
      </c>
      <c r="G844" s="202"/>
      <c r="H844" s="204" t="s">
        <v>1</v>
      </c>
      <c r="I844" s="206"/>
      <c r="J844" s="202"/>
      <c r="K844" s="202"/>
      <c r="L844" s="207"/>
      <c r="M844" s="208"/>
      <c r="N844" s="209"/>
      <c r="O844" s="209"/>
      <c r="P844" s="209"/>
      <c r="Q844" s="209"/>
      <c r="R844" s="209"/>
      <c r="S844" s="209"/>
      <c r="T844" s="210"/>
      <c r="AT844" s="211" t="s">
        <v>129</v>
      </c>
      <c r="AU844" s="211" t="s">
        <v>127</v>
      </c>
      <c r="AV844" s="13" t="s">
        <v>80</v>
      </c>
      <c r="AW844" s="13" t="s">
        <v>30</v>
      </c>
      <c r="AX844" s="13" t="s">
        <v>72</v>
      </c>
      <c r="AY844" s="211" t="s">
        <v>119</v>
      </c>
    </row>
    <row r="845" spans="1:65" s="14" customFormat="1" ht="11.25">
      <c r="B845" s="212"/>
      <c r="C845" s="213"/>
      <c r="D845" s="203" t="s">
        <v>129</v>
      </c>
      <c r="E845" s="214" t="s">
        <v>1</v>
      </c>
      <c r="F845" s="215" t="s">
        <v>350</v>
      </c>
      <c r="G845" s="213"/>
      <c r="H845" s="216">
        <v>2</v>
      </c>
      <c r="I845" s="217"/>
      <c r="J845" s="213"/>
      <c r="K845" s="213"/>
      <c r="L845" s="218"/>
      <c r="M845" s="219"/>
      <c r="N845" s="220"/>
      <c r="O845" s="220"/>
      <c r="P845" s="220"/>
      <c r="Q845" s="220"/>
      <c r="R845" s="220"/>
      <c r="S845" s="220"/>
      <c r="T845" s="221"/>
      <c r="AT845" s="222" t="s">
        <v>129</v>
      </c>
      <c r="AU845" s="222" t="s">
        <v>127</v>
      </c>
      <c r="AV845" s="14" t="s">
        <v>127</v>
      </c>
      <c r="AW845" s="14" t="s">
        <v>30</v>
      </c>
      <c r="AX845" s="14" t="s">
        <v>72</v>
      </c>
      <c r="AY845" s="222" t="s">
        <v>119</v>
      </c>
    </row>
    <row r="846" spans="1:65" s="13" customFormat="1" ht="11.25">
      <c r="B846" s="201"/>
      <c r="C846" s="202"/>
      <c r="D846" s="203" t="s">
        <v>129</v>
      </c>
      <c r="E846" s="204" t="s">
        <v>1</v>
      </c>
      <c r="F846" s="205" t="s">
        <v>248</v>
      </c>
      <c r="G846" s="202"/>
      <c r="H846" s="204" t="s">
        <v>1</v>
      </c>
      <c r="I846" s="206"/>
      <c r="J846" s="202"/>
      <c r="K846" s="202"/>
      <c r="L846" s="207"/>
      <c r="M846" s="208"/>
      <c r="N846" s="209"/>
      <c r="O846" s="209"/>
      <c r="P846" s="209"/>
      <c r="Q846" s="209"/>
      <c r="R846" s="209"/>
      <c r="S846" s="209"/>
      <c r="T846" s="210"/>
      <c r="AT846" s="211" t="s">
        <v>129</v>
      </c>
      <c r="AU846" s="211" t="s">
        <v>127</v>
      </c>
      <c r="AV846" s="13" t="s">
        <v>80</v>
      </c>
      <c r="AW846" s="13" t="s">
        <v>30</v>
      </c>
      <c r="AX846" s="13" t="s">
        <v>72</v>
      </c>
      <c r="AY846" s="211" t="s">
        <v>119</v>
      </c>
    </row>
    <row r="847" spans="1:65" s="14" customFormat="1" ht="11.25">
      <c r="B847" s="212"/>
      <c r="C847" s="213"/>
      <c r="D847" s="203" t="s">
        <v>129</v>
      </c>
      <c r="E847" s="214" t="s">
        <v>1</v>
      </c>
      <c r="F847" s="215" t="s">
        <v>80</v>
      </c>
      <c r="G847" s="213"/>
      <c r="H847" s="216">
        <v>1</v>
      </c>
      <c r="I847" s="217"/>
      <c r="J847" s="213"/>
      <c r="K847" s="213"/>
      <c r="L847" s="218"/>
      <c r="M847" s="219"/>
      <c r="N847" s="220"/>
      <c r="O847" s="220"/>
      <c r="P847" s="220"/>
      <c r="Q847" s="220"/>
      <c r="R847" s="220"/>
      <c r="S847" s="220"/>
      <c r="T847" s="221"/>
      <c r="AT847" s="222" t="s">
        <v>129</v>
      </c>
      <c r="AU847" s="222" t="s">
        <v>127</v>
      </c>
      <c r="AV847" s="14" t="s">
        <v>127</v>
      </c>
      <c r="AW847" s="14" t="s">
        <v>30</v>
      </c>
      <c r="AX847" s="14" t="s">
        <v>72</v>
      </c>
      <c r="AY847" s="222" t="s">
        <v>119</v>
      </c>
    </row>
    <row r="848" spans="1:65" s="13" customFormat="1" ht="11.25">
      <c r="B848" s="201"/>
      <c r="C848" s="202"/>
      <c r="D848" s="203" t="s">
        <v>129</v>
      </c>
      <c r="E848" s="204" t="s">
        <v>1</v>
      </c>
      <c r="F848" s="205" t="s">
        <v>246</v>
      </c>
      <c r="G848" s="202"/>
      <c r="H848" s="204" t="s">
        <v>1</v>
      </c>
      <c r="I848" s="206"/>
      <c r="J848" s="202"/>
      <c r="K848" s="202"/>
      <c r="L848" s="207"/>
      <c r="M848" s="208"/>
      <c r="N848" s="209"/>
      <c r="O848" s="209"/>
      <c r="P848" s="209"/>
      <c r="Q848" s="209"/>
      <c r="R848" s="209"/>
      <c r="S848" s="209"/>
      <c r="T848" s="210"/>
      <c r="AT848" s="211" t="s">
        <v>129</v>
      </c>
      <c r="AU848" s="211" t="s">
        <v>127</v>
      </c>
      <c r="AV848" s="13" t="s">
        <v>80</v>
      </c>
      <c r="AW848" s="13" t="s">
        <v>30</v>
      </c>
      <c r="AX848" s="13" t="s">
        <v>72</v>
      </c>
      <c r="AY848" s="211" t="s">
        <v>119</v>
      </c>
    </row>
    <row r="849" spans="1:65" s="14" customFormat="1" ht="11.25">
      <c r="B849" s="212"/>
      <c r="C849" s="213"/>
      <c r="D849" s="203" t="s">
        <v>129</v>
      </c>
      <c r="E849" s="214" t="s">
        <v>1</v>
      </c>
      <c r="F849" s="215" t="s">
        <v>80</v>
      </c>
      <c r="G849" s="213"/>
      <c r="H849" s="216">
        <v>1</v>
      </c>
      <c r="I849" s="217"/>
      <c r="J849" s="213"/>
      <c r="K849" s="213"/>
      <c r="L849" s="218"/>
      <c r="M849" s="219"/>
      <c r="N849" s="220"/>
      <c r="O849" s="220"/>
      <c r="P849" s="220"/>
      <c r="Q849" s="220"/>
      <c r="R849" s="220"/>
      <c r="S849" s="220"/>
      <c r="T849" s="221"/>
      <c r="AT849" s="222" t="s">
        <v>129</v>
      </c>
      <c r="AU849" s="222" t="s">
        <v>127</v>
      </c>
      <c r="AV849" s="14" t="s">
        <v>127</v>
      </c>
      <c r="AW849" s="14" t="s">
        <v>30</v>
      </c>
      <c r="AX849" s="14" t="s">
        <v>72</v>
      </c>
      <c r="AY849" s="222" t="s">
        <v>119</v>
      </c>
    </row>
    <row r="850" spans="1:65" s="15" customFormat="1" ht="11.25">
      <c r="B850" s="223"/>
      <c r="C850" s="224"/>
      <c r="D850" s="203" t="s">
        <v>129</v>
      </c>
      <c r="E850" s="225" t="s">
        <v>1</v>
      </c>
      <c r="F850" s="226" t="s">
        <v>138</v>
      </c>
      <c r="G850" s="224"/>
      <c r="H850" s="227">
        <v>6</v>
      </c>
      <c r="I850" s="228"/>
      <c r="J850" s="224"/>
      <c r="K850" s="224"/>
      <c r="L850" s="229"/>
      <c r="M850" s="230"/>
      <c r="N850" s="231"/>
      <c r="O850" s="231"/>
      <c r="P850" s="231"/>
      <c r="Q850" s="231"/>
      <c r="R850" s="231"/>
      <c r="S850" s="231"/>
      <c r="T850" s="232"/>
      <c r="AT850" s="233" t="s">
        <v>129</v>
      </c>
      <c r="AU850" s="233" t="s">
        <v>127</v>
      </c>
      <c r="AV850" s="15" t="s">
        <v>126</v>
      </c>
      <c r="AW850" s="15" t="s">
        <v>30</v>
      </c>
      <c r="AX850" s="15" t="s">
        <v>80</v>
      </c>
      <c r="AY850" s="233" t="s">
        <v>119</v>
      </c>
    </row>
    <row r="851" spans="1:65" s="2" customFormat="1" ht="24.2" customHeight="1">
      <c r="A851" s="34"/>
      <c r="B851" s="35"/>
      <c r="C851" s="239" t="s">
        <v>1281</v>
      </c>
      <c r="D851" s="239" t="s">
        <v>202</v>
      </c>
      <c r="E851" s="240" t="s">
        <v>1282</v>
      </c>
      <c r="F851" s="241" t="s">
        <v>1283</v>
      </c>
      <c r="G851" s="242" t="s">
        <v>190</v>
      </c>
      <c r="H851" s="243">
        <v>6</v>
      </c>
      <c r="I851" s="244"/>
      <c r="J851" s="245">
        <f t="shared" ref="J851:J858" si="90">ROUND(I851*H851,2)</f>
        <v>0</v>
      </c>
      <c r="K851" s="246"/>
      <c r="L851" s="247"/>
      <c r="M851" s="248" t="s">
        <v>1</v>
      </c>
      <c r="N851" s="249" t="s">
        <v>38</v>
      </c>
      <c r="O851" s="71"/>
      <c r="P851" s="197">
        <f t="shared" ref="P851:P858" si="91">O851*H851</f>
        <v>0</v>
      </c>
      <c r="Q851" s="197">
        <v>4.4000000000000002E-4</v>
      </c>
      <c r="R851" s="197">
        <f t="shared" ref="R851:R858" si="92">Q851*H851</f>
        <v>2.64E-3</v>
      </c>
      <c r="S851" s="197">
        <v>0</v>
      </c>
      <c r="T851" s="198">
        <f t="shared" ref="T851:T858" si="93">S851*H851</f>
        <v>0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99" t="s">
        <v>406</v>
      </c>
      <c r="AT851" s="199" t="s">
        <v>202</v>
      </c>
      <c r="AU851" s="199" t="s">
        <v>127</v>
      </c>
      <c r="AY851" s="17" t="s">
        <v>119</v>
      </c>
      <c r="BE851" s="200">
        <f t="shared" ref="BE851:BE858" si="94">IF(N851="základní",J851,0)</f>
        <v>0</v>
      </c>
      <c r="BF851" s="200">
        <f t="shared" ref="BF851:BF858" si="95">IF(N851="snížená",J851,0)</f>
        <v>0</v>
      </c>
      <c r="BG851" s="200">
        <f t="shared" ref="BG851:BG858" si="96">IF(N851="zákl. přenesená",J851,0)</f>
        <v>0</v>
      </c>
      <c r="BH851" s="200">
        <f t="shared" ref="BH851:BH858" si="97">IF(N851="sníž. přenesená",J851,0)</f>
        <v>0</v>
      </c>
      <c r="BI851" s="200">
        <f t="shared" ref="BI851:BI858" si="98">IF(N851="nulová",J851,0)</f>
        <v>0</v>
      </c>
      <c r="BJ851" s="17" t="s">
        <v>127</v>
      </c>
      <c r="BK851" s="200">
        <f t="shared" ref="BK851:BK858" si="99">ROUND(I851*H851,2)</f>
        <v>0</v>
      </c>
      <c r="BL851" s="17" t="s">
        <v>320</v>
      </c>
      <c r="BM851" s="199" t="s">
        <v>1284</v>
      </c>
    </row>
    <row r="852" spans="1:65" s="2" customFormat="1" ht="33" customHeight="1">
      <c r="A852" s="34"/>
      <c r="B852" s="35"/>
      <c r="C852" s="187" t="s">
        <v>1285</v>
      </c>
      <c r="D852" s="187" t="s">
        <v>122</v>
      </c>
      <c r="E852" s="188" t="s">
        <v>1286</v>
      </c>
      <c r="F852" s="189" t="s">
        <v>1287</v>
      </c>
      <c r="G852" s="190" t="s">
        <v>390</v>
      </c>
      <c r="H852" s="191">
        <v>15</v>
      </c>
      <c r="I852" s="192"/>
      <c r="J852" s="193">
        <f t="shared" si="90"/>
        <v>0</v>
      </c>
      <c r="K852" s="194"/>
      <c r="L852" s="39"/>
      <c r="M852" s="195" t="s">
        <v>1</v>
      </c>
      <c r="N852" s="196" t="s">
        <v>38</v>
      </c>
      <c r="O852" s="71"/>
      <c r="P852" s="197">
        <f t="shared" si="91"/>
        <v>0</v>
      </c>
      <c r="Q852" s="197">
        <v>0</v>
      </c>
      <c r="R852" s="197">
        <f t="shared" si="92"/>
        <v>0</v>
      </c>
      <c r="S852" s="197">
        <v>0</v>
      </c>
      <c r="T852" s="198">
        <f t="shared" si="93"/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99" t="s">
        <v>320</v>
      </c>
      <c r="AT852" s="199" t="s">
        <v>122</v>
      </c>
      <c r="AU852" s="199" t="s">
        <v>127</v>
      </c>
      <c r="AY852" s="17" t="s">
        <v>119</v>
      </c>
      <c r="BE852" s="200">
        <f t="shared" si="94"/>
        <v>0</v>
      </c>
      <c r="BF852" s="200">
        <f t="shared" si="95"/>
        <v>0</v>
      </c>
      <c r="BG852" s="200">
        <f t="shared" si="96"/>
        <v>0</v>
      </c>
      <c r="BH852" s="200">
        <f t="shared" si="97"/>
        <v>0</v>
      </c>
      <c r="BI852" s="200">
        <f t="shared" si="98"/>
        <v>0</v>
      </c>
      <c r="BJ852" s="17" t="s">
        <v>127</v>
      </c>
      <c r="BK852" s="200">
        <f t="shared" si="99"/>
        <v>0</v>
      </c>
      <c r="BL852" s="17" t="s">
        <v>320</v>
      </c>
      <c r="BM852" s="199" t="s">
        <v>1288</v>
      </c>
    </row>
    <row r="853" spans="1:65" s="2" customFormat="1" ht="24.2" customHeight="1">
      <c r="A853" s="34"/>
      <c r="B853" s="35"/>
      <c r="C853" s="239" t="s">
        <v>1289</v>
      </c>
      <c r="D853" s="239" t="s">
        <v>202</v>
      </c>
      <c r="E853" s="240" t="s">
        <v>1290</v>
      </c>
      <c r="F853" s="241" t="s">
        <v>1291</v>
      </c>
      <c r="G853" s="242" t="s">
        <v>390</v>
      </c>
      <c r="H853" s="243">
        <v>15</v>
      </c>
      <c r="I853" s="244"/>
      <c r="J853" s="245">
        <f t="shared" si="90"/>
        <v>0</v>
      </c>
      <c r="K853" s="246"/>
      <c r="L853" s="247"/>
      <c r="M853" s="248" t="s">
        <v>1</v>
      </c>
      <c r="N853" s="249" t="s">
        <v>38</v>
      </c>
      <c r="O853" s="71"/>
      <c r="P853" s="197">
        <f t="shared" si="91"/>
        <v>0</v>
      </c>
      <c r="Q853" s="197">
        <v>9.0000000000000006E-5</v>
      </c>
      <c r="R853" s="197">
        <f t="shared" si="92"/>
        <v>1.3500000000000001E-3</v>
      </c>
      <c r="S853" s="197">
        <v>0</v>
      </c>
      <c r="T853" s="198">
        <f t="shared" si="93"/>
        <v>0</v>
      </c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R853" s="199" t="s">
        <v>406</v>
      </c>
      <c r="AT853" s="199" t="s">
        <v>202</v>
      </c>
      <c r="AU853" s="199" t="s">
        <v>127</v>
      </c>
      <c r="AY853" s="17" t="s">
        <v>119</v>
      </c>
      <c r="BE853" s="200">
        <f t="shared" si="94"/>
        <v>0</v>
      </c>
      <c r="BF853" s="200">
        <f t="shared" si="95"/>
        <v>0</v>
      </c>
      <c r="BG853" s="200">
        <f t="shared" si="96"/>
        <v>0</v>
      </c>
      <c r="BH853" s="200">
        <f t="shared" si="97"/>
        <v>0</v>
      </c>
      <c r="BI853" s="200">
        <f t="shared" si="98"/>
        <v>0</v>
      </c>
      <c r="BJ853" s="17" t="s">
        <v>127</v>
      </c>
      <c r="BK853" s="200">
        <f t="shared" si="99"/>
        <v>0</v>
      </c>
      <c r="BL853" s="17" t="s">
        <v>320</v>
      </c>
      <c r="BM853" s="199" t="s">
        <v>1292</v>
      </c>
    </row>
    <row r="854" spans="1:65" s="2" customFormat="1" ht="16.5" customHeight="1">
      <c r="A854" s="34"/>
      <c r="B854" s="35"/>
      <c r="C854" s="187" t="s">
        <v>1293</v>
      </c>
      <c r="D854" s="187" t="s">
        <v>122</v>
      </c>
      <c r="E854" s="188" t="s">
        <v>1294</v>
      </c>
      <c r="F854" s="189" t="s">
        <v>1295</v>
      </c>
      <c r="G854" s="190" t="s">
        <v>190</v>
      </c>
      <c r="H854" s="191">
        <v>4</v>
      </c>
      <c r="I854" s="192"/>
      <c r="J854" s="193">
        <f t="shared" si="90"/>
        <v>0</v>
      </c>
      <c r="K854" s="194"/>
      <c r="L854" s="39"/>
      <c r="M854" s="195" t="s">
        <v>1</v>
      </c>
      <c r="N854" s="196" t="s">
        <v>38</v>
      </c>
      <c r="O854" s="71"/>
      <c r="P854" s="197">
        <f t="shared" si="91"/>
        <v>0</v>
      </c>
      <c r="Q854" s="197">
        <v>0</v>
      </c>
      <c r="R854" s="197">
        <f t="shared" si="92"/>
        <v>0</v>
      </c>
      <c r="S854" s="197">
        <v>0</v>
      </c>
      <c r="T854" s="198">
        <f t="shared" si="93"/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199" t="s">
        <v>320</v>
      </c>
      <c r="AT854" s="199" t="s">
        <v>122</v>
      </c>
      <c r="AU854" s="199" t="s">
        <v>127</v>
      </c>
      <c r="AY854" s="17" t="s">
        <v>119</v>
      </c>
      <c r="BE854" s="200">
        <f t="shared" si="94"/>
        <v>0</v>
      </c>
      <c r="BF854" s="200">
        <f t="shared" si="95"/>
        <v>0</v>
      </c>
      <c r="BG854" s="200">
        <f t="shared" si="96"/>
        <v>0</v>
      </c>
      <c r="BH854" s="200">
        <f t="shared" si="97"/>
        <v>0</v>
      </c>
      <c r="BI854" s="200">
        <f t="shared" si="98"/>
        <v>0</v>
      </c>
      <c r="BJ854" s="17" t="s">
        <v>127</v>
      </c>
      <c r="BK854" s="200">
        <f t="shared" si="99"/>
        <v>0</v>
      </c>
      <c r="BL854" s="17" t="s">
        <v>320</v>
      </c>
      <c r="BM854" s="199" t="s">
        <v>1296</v>
      </c>
    </row>
    <row r="855" spans="1:65" s="2" customFormat="1" ht="16.5" customHeight="1">
      <c r="A855" s="34"/>
      <c r="B855" s="35"/>
      <c r="C855" s="239" t="s">
        <v>1297</v>
      </c>
      <c r="D855" s="239" t="s">
        <v>202</v>
      </c>
      <c r="E855" s="240" t="s">
        <v>1298</v>
      </c>
      <c r="F855" s="241" t="s">
        <v>1299</v>
      </c>
      <c r="G855" s="242" t="s">
        <v>190</v>
      </c>
      <c r="H855" s="243">
        <v>4</v>
      </c>
      <c r="I855" s="244"/>
      <c r="J855" s="245">
        <f t="shared" si="90"/>
        <v>0</v>
      </c>
      <c r="K855" s="246"/>
      <c r="L855" s="247"/>
      <c r="M855" s="248" t="s">
        <v>1</v>
      </c>
      <c r="N855" s="249" t="s">
        <v>38</v>
      </c>
      <c r="O855" s="71"/>
      <c r="P855" s="197">
        <f t="shared" si="91"/>
        <v>0</v>
      </c>
      <c r="Q855" s="197">
        <v>2.3000000000000001E-4</v>
      </c>
      <c r="R855" s="197">
        <f t="shared" si="92"/>
        <v>9.2000000000000003E-4</v>
      </c>
      <c r="S855" s="197">
        <v>0</v>
      </c>
      <c r="T855" s="198">
        <f t="shared" si="93"/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99" t="s">
        <v>406</v>
      </c>
      <c r="AT855" s="199" t="s">
        <v>202</v>
      </c>
      <c r="AU855" s="199" t="s">
        <v>127</v>
      </c>
      <c r="AY855" s="17" t="s">
        <v>119</v>
      </c>
      <c r="BE855" s="200">
        <f t="shared" si="94"/>
        <v>0</v>
      </c>
      <c r="BF855" s="200">
        <f t="shared" si="95"/>
        <v>0</v>
      </c>
      <c r="BG855" s="200">
        <f t="shared" si="96"/>
        <v>0</v>
      </c>
      <c r="BH855" s="200">
        <f t="shared" si="97"/>
        <v>0</v>
      </c>
      <c r="BI855" s="200">
        <f t="shared" si="98"/>
        <v>0</v>
      </c>
      <c r="BJ855" s="17" t="s">
        <v>127</v>
      </c>
      <c r="BK855" s="200">
        <f t="shared" si="99"/>
        <v>0</v>
      </c>
      <c r="BL855" s="17" t="s">
        <v>320</v>
      </c>
      <c r="BM855" s="199" t="s">
        <v>1300</v>
      </c>
    </row>
    <row r="856" spans="1:65" s="2" customFormat="1" ht="24.2" customHeight="1">
      <c r="A856" s="34"/>
      <c r="B856" s="35"/>
      <c r="C856" s="187" t="s">
        <v>1301</v>
      </c>
      <c r="D856" s="187" t="s">
        <v>122</v>
      </c>
      <c r="E856" s="188" t="s">
        <v>1302</v>
      </c>
      <c r="F856" s="189" t="s">
        <v>1303</v>
      </c>
      <c r="G856" s="190" t="s">
        <v>190</v>
      </c>
      <c r="H856" s="191">
        <v>1</v>
      </c>
      <c r="I856" s="192"/>
      <c r="J856" s="193">
        <f t="shared" si="90"/>
        <v>0</v>
      </c>
      <c r="K856" s="194"/>
      <c r="L856" s="39"/>
      <c r="M856" s="195" t="s">
        <v>1</v>
      </c>
      <c r="N856" s="196" t="s">
        <v>38</v>
      </c>
      <c r="O856" s="71"/>
      <c r="P856" s="197">
        <f t="shared" si="91"/>
        <v>0</v>
      </c>
      <c r="Q856" s="197">
        <v>0</v>
      </c>
      <c r="R856" s="197">
        <f t="shared" si="92"/>
        <v>0</v>
      </c>
      <c r="S856" s="197">
        <v>0</v>
      </c>
      <c r="T856" s="198">
        <f t="shared" si="93"/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9" t="s">
        <v>320</v>
      </c>
      <c r="AT856" s="199" t="s">
        <v>122</v>
      </c>
      <c r="AU856" s="199" t="s">
        <v>127</v>
      </c>
      <c r="AY856" s="17" t="s">
        <v>119</v>
      </c>
      <c r="BE856" s="200">
        <f t="shared" si="94"/>
        <v>0</v>
      </c>
      <c r="BF856" s="200">
        <f t="shared" si="95"/>
        <v>0</v>
      </c>
      <c r="BG856" s="200">
        <f t="shared" si="96"/>
        <v>0</v>
      </c>
      <c r="BH856" s="200">
        <f t="shared" si="97"/>
        <v>0</v>
      </c>
      <c r="BI856" s="200">
        <f t="shared" si="98"/>
        <v>0</v>
      </c>
      <c r="BJ856" s="17" t="s">
        <v>127</v>
      </c>
      <c r="BK856" s="200">
        <f t="shared" si="99"/>
        <v>0</v>
      </c>
      <c r="BL856" s="17" t="s">
        <v>320</v>
      </c>
      <c r="BM856" s="199" t="s">
        <v>1304</v>
      </c>
    </row>
    <row r="857" spans="1:65" s="2" customFormat="1" ht="33" customHeight="1">
      <c r="A857" s="34"/>
      <c r="B857" s="35"/>
      <c r="C857" s="187" t="s">
        <v>1305</v>
      </c>
      <c r="D857" s="187" t="s">
        <v>122</v>
      </c>
      <c r="E857" s="188" t="s">
        <v>1306</v>
      </c>
      <c r="F857" s="189" t="s">
        <v>1307</v>
      </c>
      <c r="G857" s="190" t="s">
        <v>195</v>
      </c>
      <c r="H857" s="191">
        <v>0.04</v>
      </c>
      <c r="I857" s="192"/>
      <c r="J857" s="193">
        <f t="shared" si="90"/>
        <v>0</v>
      </c>
      <c r="K857" s="194"/>
      <c r="L857" s="39"/>
      <c r="M857" s="195" t="s">
        <v>1</v>
      </c>
      <c r="N857" s="196" t="s">
        <v>38</v>
      </c>
      <c r="O857" s="71"/>
      <c r="P857" s="197">
        <f t="shared" si="91"/>
        <v>0</v>
      </c>
      <c r="Q857" s="197">
        <v>0</v>
      </c>
      <c r="R857" s="197">
        <f t="shared" si="92"/>
        <v>0</v>
      </c>
      <c r="S857" s="197">
        <v>0</v>
      </c>
      <c r="T857" s="198">
        <f t="shared" si="93"/>
        <v>0</v>
      </c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R857" s="199" t="s">
        <v>320</v>
      </c>
      <c r="AT857" s="199" t="s">
        <v>122</v>
      </c>
      <c r="AU857" s="199" t="s">
        <v>127</v>
      </c>
      <c r="AY857" s="17" t="s">
        <v>119</v>
      </c>
      <c r="BE857" s="200">
        <f t="shared" si="94"/>
        <v>0</v>
      </c>
      <c r="BF857" s="200">
        <f t="shared" si="95"/>
        <v>0</v>
      </c>
      <c r="BG857" s="200">
        <f t="shared" si="96"/>
        <v>0</v>
      </c>
      <c r="BH857" s="200">
        <f t="shared" si="97"/>
        <v>0</v>
      </c>
      <c r="BI857" s="200">
        <f t="shared" si="98"/>
        <v>0</v>
      </c>
      <c r="BJ857" s="17" t="s">
        <v>127</v>
      </c>
      <c r="BK857" s="200">
        <f t="shared" si="99"/>
        <v>0</v>
      </c>
      <c r="BL857" s="17" t="s">
        <v>320</v>
      </c>
      <c r="BM857" s="199" t="s">
        <v>1308</v>
      </c>
    </row>
    <row r="858" spans="1:65" s="2" customFormat="1" ht="24.2" customHeight="1">
      <c r="A858" s="34"/>
      <c r="B858" s="35"/>
      <c r="C858" s="187" t="s">
        <v>1309</v>
      </c>
      <c r="D858" s="187" t="s">
        <v>122</v>
      </c>
      <c r="E858" s="188" t="s">
        <v>1310</v>
      </c>
      <c r="F858" s="189" t="s">
        <v>1311</v>
      </c>
      <c r="G858" s="190" t="s">
        <v>195</v>
      </c>
      <c r="H858" s="191">
        <v>0.04</v>
      </c>
      <c r="I858" s="192"/>
      <c r="J858" s="193">
        <f t="shared" si="90"/>
        <v>0</v>
      </c>
      <c r="K858" s="194"/>
      <c r="L858" s="39"/>
      <c r="M858" s="195" t="s">
        <v>1</v>
      </c>
      <c r="N858" s="196" t="s">
        <v>38</v>
      </c>
      <c r="O858" s="71"/>
      <c r="P858" s="197">
        <f t="shared" si="91"/>
        <v>0</v>
      </c>
      <c r="Q858" s="197">
        <v>0</v>
      </c>
      <c r="R858" s="197">
        <f t="shared" si="92"/>
        <v>0</v>
      </c>
      <c r="S858" s="197">
        <v>0</v>
      </c>
      <c r="T858" s="198">
        <f t="shared" si="93"/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99" t="s">
        <v>320</v>
      </c>
      <c r="AT858" s="199" t="s">
        <v>122</v>
      </c>
      <c r="AU858" s="199" t="s">
        <v>127</v>
      </c>
      <c r="AY858" s="17" t="s">
        <v>119</v>
      </c>
      <c r="BE858" s="200">
        <f t="shared" si="94"/>
        <v>0</v>
      </c>
      <c r="BF858" s="200">
        <f t="shared" si="95"/>
        <v>0</v>
      </c>
      <c r="BG858" s="200">
        <f t="shared" si="96"/>
        <v>0</v>
      </c>
      <c r="BH858" s="200">
        <f t="shared" si="97"/>
        <v>0</v>
      </c>
      <c r="BI858" s="200">
        <f t="shared" si="98"/>
        <v>0</v>
      </c>
      <c r="BJ858" s="17" t="s">
        <v>127</v>
      </c>
      <c r="BK858" s="200">
        <f t="shared" si="99"/>
        <v>0</v>
      </c>
      <c r="BL858" s="17" t="s">
        <v>320</v>
      </c>
      <c r="BM858" s="199" t="s">
        <v>1312</v>
      </c>
    </row>
    <row r="859" spans="1:65" s="12" customFormat="1" ht="22.9" customHeight="1">
      <c r="B859" s="171"/>
      <c r="C859" s="172"/>
      <c r="D859" s="173" t="s">
        <v>71</v>
      </c>
      <c r="E859" s="185" t="s">
        <v>1313</v>
      </c>
      <c r="F859" s="185" t="s">
        <v>1314</v>
      </c>
      <c r="G859" s="172"/>
      <c r="H859" s="172"/>
      <c r="I859" s="175"/>
      <c r="J859" s="186">
        <f>BK859</f>
        <v>0</v>
      </c>
      <c r="K859" s="172"/>
      <c r="L859" s="177"/>
      <c r="M859" s="178"/>
      <c r="N859" s="179"/>
      <c r="O859" s="179"/>
      <c r="P859" s="180">
        <f>SUM(P860:P877)</f>
        <v>0</v>
      </c>
      <c r="Q859" s="179"/>
      <c r="R859" s="180">
        <f>SUM(R860:R877)</f>
        <v>3.5799999999999994E-3</v>
      </c>
      <c r="S859" s="179"/>
      <c r="T859" s="181">
        <f>SUM(T860:T877)</f>
        <v>2.9999999999999997E-4</v>
      </c>
      <c r="AR859" s="182" t="s">
        <v>127</v>
      </c>
      <c r="AT859" s="183" t="s">
        <v>71</v>
      </c>
      <c r="AU859" s="183" t="s">
        <v>80</v>
      </c>
      <c r="AY859" s="182" t="s">
        <v>119</v>
      </c>
      <c r="BK859" s="184">
        <f>SUM(BK860:BK877)</f>
        <v>0</v>
      </c>
    </row>
    <row r="860" spans="1:65" s="2" customFormat="1" ht="24.2" customHeight="1">
      <c r="A860" s="34"/>
      <c r="B860" s="35"/>
      <c r="C860" s="187" t="s">
        <v>1315</v>
      </c>
      <c r="D860" s="187" t="s">
        <v>122</v>
      </c>
      <c r="E860" s="188" t="s">
        <v>1316</v>
      </c>
      <c r="F860" s="189" t="s">
        <v>1317</v>
      </c>
      <c r="G860" s="190" t="s">
        <v>1318</v>
      </c>
      <c r="H860" s="191">
        <v>5</v>
      </c>
      <c r="I860" s="192"/>
      <c r="J860" s="193">
        <f t="shared" ref="J860:J866" si="100">ROUND(I860*H860,2)</f>
        <v>0</v>
      </c>
      <c r="K860" s="194"/>
      <c r="L860" s="39"/>
      <c r="M860" s="195" t="s">
        <v>1</v>
      </c>
      <c r="N860" s="196" t="s">
        <v>38</v>
      </c>
      <c r="O860" s="71"/>
      <c r="P860" s="197">
        <f t="shared" ref="P860:P866" si="101">O860*H860</f>
        <v>0</v>
      </c>
      <c r="Q860" s="197">
        <v>0</v>
      </c>
      <c r="R860" s="197">
        <f t="shared" ref="R860:R866" si="102">Q860*H860</f>
        <v>0</v>
      </c>
      <c r="S860" s="197">
        <v>0</v>
      </c>
      <c r="T860" s="198">
        <f t="shared" ref="T860:T866" si="103">S860*H860</f>
        <v>0</v>
      </c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R860" s="199" t="s">
        <v>320</v>
      </c>
      <c r="AT860" s="199" t="s">
        <v>122</v>
      </c>
      <c r="AU860" s="199" t="s">
        <v>127</v>
      </c>
      <c r="AY860" s="17" t="s">
        <v>119</v>
      </c>
      <c r="BE860" s="200">
        <f t="shared" ref="BE860:BE866" si="104">IF(N860="základní",J860,0)</f>
        <v>0</v>
      </c>
      <c r="BF860" s="200">
        <f t="shared" ref="BF860:BF866" si="105">IF(N860="snížená",J860,0)</f>
        <v>0</v>
      </c>
      <c r="BG860" s="200">
        <f t="shared" ref="BG860:BG866" si="106">IF(N860="zákl. přenesená",J860,0)</f>
        <v>0</v>
      </c>
      <c r="BH860" s="200">
        <f t="shared" ref="BH860:BH866" si="107">IF(N860="sníž. přenesená",J860,0)</f>
        <v>0</v>
      </c>
      <c r="BI860" s="200">
        <f t="shared" ref="BI860:BI866" si="108">IF(N860="nulová",J860,0)</f>
        <v>0</v>
      </c>
      <c r="BJ860" s="17" t="s">
        <v>127</v>
      </c>
      <c r="BK860" s="200">
        <f t="shared" ref="BK860:BK866" si="109">ROUND(I860*H860,2)</f>
        <v>0</v>
      </c>
      <c r="BL860" s="17" t="s">
        <v>320</v>
      </c>
      <c r="BM860" s="199" t="s">
        <v>1319</v>
      </c>
    </row>
    <row r="861" spans="1:65" s="2" customFormat="1" ht="24.2" customHeight="1">
      <c r="A861" s="34"/>
      <c r="B861" s="35"/>
      <c r="C861" s="187" t="s">
        <v>1320</v>
      </c>
      <c r="D861" s="187" t="s">
        <v>122</v>
      </c>
      <c r="E861" s="188" t="s">
        <v>1321</v>
      </c>
      <c r="F861" s="189" t="s">
        <v>1322</v>
      </c>
      <c r="G861" s="190" t="s">
        <v>190</v>
      </c>
      <c r="H861" s="191">
        <v>4</v>
      </c>
      <c r="I861" s="192"/>
      <c r="J861" s="193">
        <f t="shared" si="100"/>
        <v>0</v>
      </c>
      <c r="K861" s="194"/>
      <c r="L861" s="39"/>
      <c r="M861" s="195" t="s">
        <v>1</v>
      </c>
      <c r="N861" s="196" t="s">
        <v>38</v>
      </c>
      <c r="O861" s="71"/>
      <c r="P861" s="197">
        <f t="shared" si="101"/>
        <v>0</v>
      </c>
      <c r="Q861" s="197">
        <v>0</v>
      </c>
      <c r="R861" s="197">
        <f t="shared" si="102"/>
        <v>0</v>
      </c>
      <c r="S861" s="197">
        <v>0</v>
      </c>
      <c r="T861" s="198">
        <f t="shared" si="103"/>
        <v>0</v>
      </c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R861" s="199" t="s">
        <v>320</v>
      </c>
      <c r="AT861" s="199" t="s">
        <v>122</v>
      </c>
      <c r="AU861" s="199" t="s">
        <v>127</v>
      </c>
      <c r="AY861" s="17" t="s">
        <v>119</v>
      </c>
      <c r="BE861" s="200">
        <f t="shared" si="104"/>
        <v>0</v>
      </c>
      <c r="BF861" s="200">
        <f t="shared" si="105"/>
        <v>0</v>
      </c>
      <c r="BG861" s="200">
        <f t="shared" si="106"/>
        <v>0</v>
      </c>
      <c r="BH861" s="200">
        <f t="shared" si="107"/>
        <v>0</v>
      </c>
      <c r="BI861" s="200">
        <f t="shared" si="108"/>
        <v>0</v>
      </c>
      <c r="BJ861" s="17" t="s">
        <v>127</v>
      </c>
      <c r="BK861" s="200">
        <f t="shared" si="109"/>
        <v>0</v>
      </c>
      <c r="BL861" s="17" t="s">
        <v>320</v>
      </c>
      <c r="BM861" s="199" t="s">
        <v>1323</v>
      </c>
    </row>
    <row r="862" spans="1:65" s="2" customFormat="1" ht="24.2" customHeight="1">
      <c r="A862" s="34"/>
      <c r="B862" s="35"/>
      <c r="C862" s="239" t="s">
        <v>1324</v>
      </c>
      <c r="D862" s="239" t="s">
        <v>202</v>
      </c>
      <c r="E862" s="240" t="s">
        <v>1325</v>
      </c>
      <c r="F862" s="241" t="s">
        <v>1326</v>
      </c>
      <c r="G862" s="242" t="s">
        <v>190</v>
      </c>
      <c r="H862" s="243">
        <v>4</v>
      </c>
      <c r="I862" s="244"/>
      <c r="J862" s="245">
        <f t="shared" si="100"/>
        <v>0</v>
      </c>
      <c r="K862" s="246"/>
      <c r="L862" s="247"/>
      <c r="M862" s="248" t="s">
        <v>1</v>
      </c>
      <c r="N862" s="249" t="s">
        <v>38</v>
      </c>
      <c r="O862" s="71"/>
      <c r="P862" s="197">
        <f t="shared" si="101"/>
        <v>0</v>
      </c>
      <c r="Q862" s="197">
        <v>4.0000000000000003E-5</v>
      </c>
      <c r="R862" s="197">
        <f t="shared" si="102"/>
        <v>1.6000000000000001E-4</v>
      </c>
      <c r="S862" s="197">
        <v>0</v>
      </c>
      <c r="T862" s="198">
        <f t="shared" si="103"/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199" t="s">
        <v>406</v>
      </c>
      <c r="AT862" s="199" t="s">
        <v>202</v>
      </c>
      <c r="AU862" s="199" t="s">
        <v>127</v>
      </c>
      <c r="AY862" s="17" t="s">
        <v>119</v>
      </c>
      <c r="BE862" s="200">
        <f t="shared" si="104"/>
        <v>0</v>
      </c>
      <c r="BF862" s="200">
        <f t="shared" si="105"/>
        <v>0</v>
      </c>
      <c r="BG862" s="200">
        <f t="shared" si="106"/>
        <v>0</v>
      </c>
      <c r="BH862" s="200">
        <f t="shared" si="107"/>
        <v>0</v>
      </c>
      <c r="BI862" s="200">
        <f t="shared" si="108"/>
        <v>0</v>
      </c>
      <c r="BJ862" s="17" t="s">
        <v>127</v>
      </c>
      <c r="BK862" s="200">
        <f t="shared" si="109"/>
        <v>0</v>
      </c>
      <c r="BL862" s="17" t="s">
        <v>320</v>
      </c>
      <c r="BM862" s="199" t="s">
        <v>1327</v>
      </c>
    </row>
    <row r="863" spans="1:65" s="2" customFormat="1" ht="24.2" customHeight="1">
      <c r="A863" s="34"/>
      <c r="B863" s="35"/>
      <c r="C863" s="187" t="s">
        <v>1328</v>
      </c>
      <c r="D863" s="187" t="s">
        <v>122</v>
      </c>
      <c r="E863" s="188" t="s">
        <v>1321</v>
      </c>
      <c r="F863" s="189" t="s">
        <v>1322</v>
      </c>
      <c r="G863" s="190" t="s">
        <v>190</v>
      </c>
      <c r="H863" s="191">
        <v>1</v>
      </c>
      <c r="I863" s="192"/>
      <c r="J863" s="193">
        <f t="shared" si="100"/>
        <v>0</v>
      </c>
      <c r="K863" s="194"/>
      <c r="L863" s="39"/>
      <c r="M863" s="195" t="s">
        <v>1</v>
      </c>
      <c r="N863" s="196" t="s">
        <v>38</v>
      </c>
      <c r="O863" s="71"/>
      <c r="P863" s="197">
        <f t="shared" si="101"/>
        <v>0</v>
      </c>
      <c r="Q863" s="197">
        <v>0</v>
      </c>
      <c r="R863" s="197">
        <f t="shared" si="102"/>
        <v>0</v>
      </c>
      <c r="S863" s="197">
        <v>0</v>
      </c>
      <c r="T863" s="198">
        <f t="shared" si="103"/>
        <v>0</v>
      </c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R863" s="199" t="s">
        <v>320</v>
      </c>
      <c r="AT863" s="199" t="s">
        <v>122</v>
      </c>
      <c r="AU863" s="199" t="s">
        <v>127</v>
      </c>
      <c r="AY863" s="17" t="s">
        <v>119</v>
      </c>
      <c r="BE863" s="200">
        <f t="shared" si="104"/>
        <v>0</v>
      </c>
      <c r="BF863" s="200">
        <f t="shared" si="105"/>
        <v>0</v>
      </c>
      <c r="BG863" s="200">
        <f t="shared" si="106"/>
        <v>0</v>
      </c>
      <c r="BH863" s="200">
        <f t="shared" si="107"/>
        <v>0</v>
      </c>
      <c r="BI863" s="200">
        <f t="shared" si="108"/>
        <v>0</v>
      </c>
      <c r="BJ863" s="17" t="s">
        <v>127</v>
      </c>
      <c r="BK863" s="200">
        <f t="shared" si="109"/>
        <v>0</v>
      </c>
      <c r="BL863" s="17" t="s">
        <v>320</v>
      </c>
      <c r="BM863" s="199" t="s">
        <v>1329</v>
      </c>
    </row>
    <row r="864" spans="1:65" s="2" customFormat="1" ht="24.2" customHeight="1">
      <c r="A864" s="34"/>
      <c r="B864" s="35"/>
      <c r="C864" s="239" t="s">
        <v>1330</v>
      </c>
      <c r="D864" s="239" t="s">
        <v>202</v>
      </c>
      <c r="E864" s="240" t="s">
        <v>1331</v>
      </c>
      <c r="F864" s="241" t="s">
        <v>1332</v>
      </c>
      <c r="G864" s="242" t="s">
        <v>190</v>
      </c>
      <c r="H864" s="243">
        <v>1</v>
      </c>
      <c r="I864" s="244"/>
      <c r="J864" s="245">
        <f t="shared" si="100"/>
        <v>0</v>
      </c>
      <c r="K864" s="246"/>
      <c r="L864" s="247"/>
      <c r="M864" s="248" t="s">
        <v>1</v>
      </c>
      <c r="N864" s="249" t="s">
        <v>38</v>
      </c>
      <c r="O864" s="71"/>
      <c r="P864" s="197">
        <f t="shared" si="101"/>
        <v>0</v>
      </c>
      <c r="Q864" s="197">
        <v>1.01E-3</v>
      </c>
      <c r="R864" s="197">
        <f t="shared" si="102"/>
        <v>1.01E-3</v>
      </c>
      <c r="S864" s="197">
        <v>0</v>
      </c>
      <c r="T864" s="198">
        <f t="shared" si="103"/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199" t="s">
        <v>406</v>
      </c>
      <c r="AT864" s="199" t="s">
        <v>202</v>
      </c>
      <c r="AU864" s="199" t="s">
        <v>127</v>
      </c>
      <c r="AY864" s="17" t="s">
        <v>119</v>
      </c>
      <c r="BE864" s="200">
        <f t="shared" si="104"/>
        <v>0</v>
      </c>
      <c r="BF864" s="200">
        <f t="shared" si="105"/>
        <v>0</v>
      </c>
      <c r="BG864" s="200">
        <f t="shared" si="106"/>
        <v>0</v>
      </c>
      <c r="BH864" s="200">
        <f t="shared" si="107"/>
        <v>0</v>
      </c>
      <c r="BI864" s="200">
        <f t="shared" si="108"/>
        <v>0</v>
      </c>
      <c r="BJ864" s="17" t="s">
        <v>127</v>
      </c>
      <c r="BK864" s="200">
        <f t="shared" si="109"/>
        <v>0</v>
      </c>
      <c r="BL864" s="17" t="s">
        <v>320</v>
      </c>
      <c r="BM864" s="199" t="s">
        <v>1333</v>
      </c>
    </row>
    <row r="865" spans="1:65" s="2" customFormat="1" ht="21.75" customHeight="1">
      <c r="A865" s="34"/>
      <c r="B865" s="35"/>
      <c r="C865" s="187" t="s">
        <v>1334</v>
      </c>
      <c r="D865" s="187" t="s">
        <v>122</v>
      </c>
      <c r="E865" s="188" t="s">
        <v>1335</v>
      </c>
      <c r="F865" s="189" t="s">
        <v>1336</v>
      </c>
      <c r="G865" s="190" t="s">
        <v>390</v>
      </c>
      <c r="H865" s="191">
        <v>20</v>
      </c>
      <c r="I865" s="192"/>
      <c r="J865" s="193">
        <f t="shared" si="100"/>
        <v>0</v>
      </c>
      <c r="K865" s="194"/>
      <c r="L865" s="39"/>
      <c r="M865" s="195" t="s">
        <v>1</v>
      </c>
      <c r="N865" s="196" t="s">
        <v>38</v>
      </c>
      <c r="O865" s="71"/>
      <c r="P865" s="197">
        <f t="shared" si="101"/>
        <v>0</v>
      </c>
      <c r="Q865" s="197">
        <v>0</v>
      </c>
      <c r="R865" s="197">
        <f t="shared" si="102"/>
        <v>0</v>
      </c>
      <c r="S865" s="197">
        <v>0</v>
      </c>
      <c r="T865" s="198">
        <f t="shared" si="103"/>
        <v>0</v>
      </c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R865" s="199" t="s">
        <v>320</v>
      </c>
      <c r="AT865" s="199" t="s">
        <v>122</v>
      </c>
      <c r="AU865" s="199" t="s">
        <v>127</v>
      </c>
      <c r="AY865" s="17" t="s">
        <v>119</v>
      </c>
      <c r="BE865" s="200">
        <f t="shared" si="104"/>
        <v>0</v>
      </c>
      <c r="BF865" s="200">
        <f t="shared" si="105"/>
        <v>0</v>
      </c>
      <c r="BG865" s="200">
        <f t="shared" si="106"/>
        <v>0</v>
      </c>
      <c r="BH865" s="200">
        <f t="shared" si="107"/>
        <v>0</v>
      </c>
      <c r="BI865" s="200">
        <f t="shared" si="108"/>
        <v>0</v>
      </c>
      <c r="BJ865" s="17" t="s">
        <v>127</v>
      </c>
      <c r="BK865" s="200">
        <f t="shared" si="109"/>
        <v>0</v>
      </c>
      <c r="BL865" s="17" t="s">
        <v>320</v>
      </c>
      <c r="BM865" s="199" t="s">
        <v>1337</v>
      </c>
    </row>
    <row r="866" spans="1:65" s="2" customFormat="1" ht="37.9" customHeight="1">
      <c r="A866" s="34"/>
      <c r="B866" s="35"/>
      <c r="C866" s="239" t="s">
        <v>1338</v>
      </c>
      <c r="D866" s="239" t="s">
        <v>202</v>
      </c>
      <c r="E866" s="240" t="s">
        <v>1339</v>
      </c>
      <c r="F866" s="241" t="s">
        <v>1340</v>
      </c>
      <c r="G866" s="242" t="s">
        <v>390</v>
      </c>
      <c r="H866" s="243">
        <v>24</v>
      </c>
      <c r="I866" s="244"/>
      <c r="J866" s="245">
        <f t="shared" si="100"/>
        <v>0</v>
      </c>
      <c r="K866" s="246"/>
      <c r="L866" s="247"/>
      <c r="M866" s="248" t="s">
        <v>1</v>
      </c>
      <c r="N866" s="249" t="s">
        <v>38</v>
      </c>
      <c r="O866" s="71"/>
      <c r="P866" s="197">
        <f t="shared" si="101"/>
        <v>0</v>
      </c>
      <c r="Q866" s="197">
        <v>4.0000000000000003E-5</v>
      </c>
      <c r="R866" s="197">
        <f t="shared" si="102"/>
        <v>9.6000000000000013E-4</v>
      </c>
      <c r="S866" s="197">
        <v>0</v>
      </c>
      <c r="T866" s="198">
        <f t="shared" si="103"/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199" t="s">
        <v>406</v>
      </c>
      <c r="AT866" s="199" t="s">
        <v>202</v>
      </c>
      <c r="AU866" s="199" t="s">
        <v>127</v>
      </c>
      <c r="AY866" s="17" t="s">
        <v>119</v>
      </c>
      <c r="BE866" s="200">
        <f t="shared" si="104"/>
        <v>0</v>
      </c>
      <c r="BF866" s="200">
        <f t="shared" si="105"/>
        <v>0</v>
      </c>
      <c r="BG866" s="200">
        <f t="shared" si="106"/>
        <v>0</v>
      </c>
      <c r="BH866" s="200">
        <f t="shared" si="107"/>
        <v>0</v>
      </c>
      <c r="BI866" s="200">
        <f t="shared" si="108"/>
        <v>0</v>
      </c>
      <c r="BJ866" s="17" t="s">
        <v>127</v>
      </c>
      <c r="BK866" s="200">
        <f t="shared" si="109"/>
        <v>0</v>
      </c>
      <c r="BL866" s="17" t="s">
        <v>320</v>
      </c>
      <c r="BM866" s="199" t="s">
        <v>1341</v>
      </c>
    </row>
    <row r="867" spans="1:65" s="14" customFormat="1" ht="11.25">
      <c r="B867" s="212"/>
      <c r="C867" s="213"/>
      <c r="D867" s="203" t="s">
        <v>129</v>
      </c>
      <c r="E867" s="213"/>
      <c r="F867" s="215" t="s">
        <v>1342</v>
      </c>
      <c r="G867" s="213"/>
      <c r="H867" s="216">
        <v>24</v>
      </c>
      <c r="I867" s="217"/>
      <c r="J867" s="213"/>
      <c r="K867" s="213"/>
      <c r="L867" s="218"/>
      <c r="M867" s="219"/>
      <c r="N867" s="220"/>
      <c r="O867" s="220"/>
      <c r="P867" s="220"/>
      <c r="Q867" s="220"/>
      <c r="R867" s="220"/>
      <c r="S867" s="220"/>
      <c r="T867" s="221"/>
      <c r="AT867" s="222" t="s">
        <v>129</v>
      </c>
      <c r="AU867" s="222" t="s">
        <v>127</v>
      </c>
      <c r="AV867" s="14" t="s">
        <v>127</v>
      </c>
      <c r="AW867" s="14" t="s">
        <v>4</v>
      </c>
      <c r="AX867" s="14" t="s">
        <v>80</v>
      </c>
      <c r="AY867" s="222" t="s">
        <v>119</v>
      </c>
    </row>
    <row r="868" spans="1:65" s="2" customFormat="1" ht="21.75" customHeight="1">
      <c r="A868" s="34"/>
      <c r="B868" s="35"/>
      <c r="C868" s="187" t="s">
        <v>1343</v>
      </c>
      <c r="D868" s="187" t="s">
        <v>122</v>
      </c>
      <c r="E868" s="188" t="s">
        <v>1344</v>
      </c>
      <c r="F868" s="189" t="s">
        <v>1345</v>
      </c>
      <c r="G868" s="190" t="s">
        <v>190</v>
      </c>
      <c r="H868" s="191">
        <v>1</v>
      </c>
      <c r="I868" s="192"/>
      <c r="J868" s="193">
        <f>ROUND(I868*H868,2)</f>
        <v>0</v>
      </c>
      <c r="K868" s="194"/>
      <c r="L868" s="39"/>
      <c r="M868" s="195" t="s">
        <v>1</v>
      </c>
      <c r="N868" s="196" t="s">
        <v>38</v>
      </c>
      <c r="O868" s="71"/>
      <c r="P868" s="197">
        <f>O868*H868</f>
        <v>0</v>
      </c>
      <c r="Q868" s="197">
        <v>0</v>
      </c>
      <c r="R868" s="197">
        <f>Q868*H868</f>
        <v>0</v>
      </c>
      <c r="S868" s="197">
        <v>0</v>
      </c>
      <c r="T868" s="198">
        <f>S868*H868</f>
        <v>0</v>
      </c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R868" s="199" t="s">
        <v>320</v>
      </c>
      <c r="AT868" s="199" t="s">
        <v>122</v>
      </c>
      <c r="AU868" s="199" t="s">
        <v>127</v>
      </c>
      <c r="AY868" s="17" t="s">
        <v>119</v>
      </c>
      <c r="BE868" s="200">
        <f>IF(N868="základní",J868,0)</f>
        <v>0</v>
      </c>
      <c r="BF868" s="200">
        <f>IF(N868="snížená",J868,0)</f>
        <v>0</v>
      </c>
      <c r="BG868" s="200">
        <f>IF(N868="zákl. přenesená",J868,0)</f>
        <v>0</v>
      </c>
      <c r="BH868" s="200">
        <f>IF(N868="sníž. přenesená",J868,0)</f>
        <v>0</v>
      </c>
      <c r="BI868" s="200">
        <f>IF(N868="nulová",J868,0)</f>
        <v>0</v>
      </c>
      <c r="BJ868" s="17" t="s">
        <v>127</v>
      </c>
      <c r="BK868" s="200">
        <f>ROUND(I868*H868,2)</f>
        <v>0</v>
      </c>
      <c r="BL868" s="17" t="s">
        <v>320</v>
      </c>
      <c r="BM868" s="199" t="s">
        <v>1346</v>
      </c>
    </row>
    <row r="869" spans="1:65" s="2" customFormat="1" ht="16.5" customHeight="1">
      <c r="A869" s="34"/>
      <c r="B869" s="35"/>
      <c r="C869" s="239" t="s">
        <v>1347</v>
      </c>
      <c r="D869" s="239" t="s">
        <v>202</v>
      </c>
      <c r="E869" s="240" t="s">
        <v>1348</v>
      </c>
      <c r="F869" s="241" t="s">
        <v>1349</v>
      </c>
      <c r="G869" s="242" t="s">
        <v>190</v>
      </c>
      <c r="H869" s="243">
        <v>1</v>
      </c>
      <c r="I869" s="244"/>
      <c r="J869" s="245">
        <f>ROUND(I869*H869,2)</f>
        <v>0</v>
      </c>
      <c r="K869" s="246"/>
      <c r="L869" s="247"/>
      <c r="M869" s="248" t="s">
        <v>1</v>
      </c>
      <c r="N869" s="249" t="s">
        <v>38</v>
      </c>
      <c r="O869" s="71"/>
      <c r="P869" s="197">
        <f>O869*H869</f>
        <v>0</v>
      </c>
      <c r="Q869" s="197">
        <v>4.4999999999999999E-4</v>
      </c>
      <c r="R869" s="197">
        <f>Q869*H869</f>
        <v>4.4999999999999999E-4</v>
      </c>
      <c r="S869" s="197">
        <v>0</v>
      </c>
      <c r="T869" s="198">
        <f>S869*H869</f>
        <v>0</v>
      </c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R869" s="199" t="s">
        <v>406</v>
      </c>
      <c r="AT869" s="199" t="s">
        <v>202</v>
      </c>
      <c r="AU869" s="199" t="s">
        <v>127</v>
      </c>
      <c r="AY869" s="17" t="s">
        <v>119</v>
      </c>
      <c r="BE869" s="200">
        <f>IF(N869="základní",J869,0)</f>
        <v>0</v>
      </c>
      <c r="BF869" s="200">
        <f>IF(N869="snížená",J869,0)</f>
        <v>0</v>
      </c>
      <c r="BG869" s="200">
        <f>IF(N869="zákl. přenesená",J869,0)</f>
        <v>0</v>
      </c>
      <c r="BH869" s="200">
        <f>IF(N869="sníž. přenesená",J869,0)</f>
        <v>0</v>
      </c>
      <c r="BI869" s="200">
        <f>IF(N869="nulová",J869,0)</f>
        <v>0</v>
      </c>
      <c r="BJ869" s="17" t="s">
        <v>127</v>
      </c>
      <c r="BK869" s="200">
        <f>ROUND(I869*H869,2)</f>
        <v>0</v>
      </c>
      <c r="BL869" s="17" t="s">
        <v>320</v>
      </c>
      <c r="BM869" s="199" t="s">
        <v>1350</v>
      </c>
    </row>
    <row r="870" spans="1:65" s="2" customFormat="1" ht="21.75" customHeight="1">
      <c r="A870" s="34"/>
      <c r="B870" s="35"/>
      <c r="C870" s="187" t="s">
        <v>1351</v>
      </c>
      <c r="D870" s="187" t="s">
        <v>122</v>
      </c>
      <c r="E870" s="188" t="s">
        <v>1352</v>
      </c>
      <c r="F870" s="189" t="s">
        <v>1353</v>
      </c>
      <c r="G870" s="190" t="s">
        <v>190</v>
      </c>
      <c r="H870" s="191">
        <v>1</v>
      </c>
      <c r="I870" s="192"/>
      <c r="J870" s="193">
        <f>ROUND(I870*H870,2)</f>
        <v>0</v>
      </c>
      <c r="K870" s="194"/>
      <c r="L870" s="39"/>
      <c r="M870" s="195" t="s">
        <v>1</v>
      </c>
      <c r="N870" s="196" t="s">
        <v>38</v>
      </c>
      <c r="O870" s="71"/>
      <c r="P870" s="197">
        <f>O870*H870</f>
        <v>0</v>
      </c>
      <c r="Q870" s="197">
        <v>0</v>
      </c>
      <c r="R870" s="197">
        <f>Q870*H870</f>
        <v>0</v>
      </c>
      <c r="S870" s="197">
        <v>2.9999999999999997E-4</v>
      </c>
      <c r="T870" s="198">
        <f>S870*H870</f>
        <v>2.9999999999999997E-4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199" t="s">
        <v>320</v>
      </c>
      <c r="AT870" s="199" t="s">
        <v>122</v>
      </c>
      <c r="AU870" s="199" t="s">
        <v>127</v>
      </c>
      <c r="AY870" s="17" t="s">
        <v>119</v>
      </c>
      <c r="BE870" s="200">
        <f>IF(N870="základní",J870,0)</f>
        <v>0</v>
      </c>
      <c r="BF870" s="200">
        <f>IF(N870="snížená",J870,0)</f>
        <v>0</v>
      </c>
      <c r="BG870" s="200">
        <f>IF(N870="zákl. přenesená",J870,0)</f>
        <v>0</v>
      </c>
      <c r="BH870" s="200">
        <f>IF(N870="sníž. přenesená",J870,0)</f>
        <v>0</v>
      </c>
      <c r="BI870" s="200">
        <f>IF(N870="nulová",J870,0)</f>
        <v>0</v>
      </c>
      <c r="BJ870" s="17" t="s">
        <v>127</v>
      </c>
      <c r="BK870" s="200">
        <f>ROUND(I870*H870,2)</f>
        <v>0</v>
      </c>
      <c r="BL870" s="17" t="s">
        <v>320</v>
      </c>
      <c r="BM870" s="199" t="s">
        <v>1354</v>
      </c>
    </row>
    <row r="871" spans="1:65" s="2" customFormat="1" ht="16.5" customHeight="1">
      <c r="A871" s="34"/>
      <c r="B871" s="35"/>
      <c r="C871" s="187" t="s">
        <v>1355</v>
      </c>
      <c r="D871" s="187" t="s">
        <v>122</v>
      </c>
      <c r="E871" s="188" t="s">
        <v>1356</v>
      </c>
      <c r="F871" s="189" t="s">
        <v>1357</v>
      </c>
      <c r="G871" s="190" t="s">
        <v>190</v>
      </c>
      <c r="H871" s="191">
        <v>4</v>
      </c>
      <c r="I871" s="192"/>
      <c r="J871" s="193">
        <f>ROUND(I871*H871,2)</f>
        <v>0</v>
      </c>
      <c r="K871" s="194"/>
      <c r="L871" s="39"/>
      <c r="M871" s="195" t="s">
        <v>1</v>
      </c>
      <c r="N871" s="196" t="s">
        <v>38</v>
      </c>
      <c r="O871" s="71"/>
      <c r="P871" s="197">
        <f>O871*H871</f>
        <v>0</v>
      </c>
      <c r="Q871" s="197">
        <v>0</v>
      </c>
      <c r="R871" s="197">
        <f>Q871*H871</f>
        <v>0</v>
      </c>
      <c r="S871" s="197">
        <v>0</v>
      </c>
      <c r="T871" s="198">
        <f>S871*H871</f>
        <v>0</v>
      </c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R871" s="199" t="s">
        <v>320</v>
      </c>
      <c r="AT871" s="199" t="s">
        <v>122</v>
      </c>
      <c r="AU871" s="199" t="s">
        <v>127</v>
      </c>
      <c r="AY871" s="17" t="s">
        <v>119</v>
      </c>
      <c r="BE871" s="200">
        <f>IF(N871="základní",J871,0)</f>
        <v>0</v>
      </c>
      <c r="BF871" s="200">
        <f>IF(N871="snížená",J871,0)</f>
        <v>0</v>
      </c>
      <c r="BG871" s="200">
        <f>IF(N871="zákl. přenesená",J871,0)</f>
        <v>0</v>
      </c>
      <c r="BH871" s="200">
        <f>IF(N871="sníž. přenesená",J871,0)</f>
        <v>0</v>
      </c>
      <c r="BI871" s="200">
        <f>IF(N871="nulová",J871,0)</f>
        <v>0</v>
      </c>
      <c r="BJ871" s="17" t="s">
        <v>127</v>
      </c>
      <c r="BK871" s="200">
        <f>ROUND(I871*H871,2)</f>
        <v>0</v>
      </c>
      <c r="BL871" s="17" t="s">
        <v>320</v>
      </c>
      <c r="BM871" s="199" t="s">
        <v>1358</v>
      </c>
    </row>
    <row r="872" spans="1:65" s="13" customFormat="1" ht="11.25">
      <c r="B872" s="201"/>
      <c r="C872" s="202"/>
      <c r="D872" s="203" t="s">
        <v>129</v>
      </c>
      <c r="E872" s="204" t="s">
        <v>1</v>
      </c>
      <c r="F872" s="205" t="s">
        <v>1131</v>
      </c>
      <c r="G872" s="202"/>
      <c r="H872" s="204" t="s">
        <v>1</v>
      </c>
      <c r="I872" s="206"/>
      <c r="J872" s="202"/>
      <c r="K872" s="202"/>
      <c r="L872" s="207"/>
      <c r="M872" s="208"/>
      <c r="N872" s="209"/>
      <c r="O872" s="209"/>
      <c r="P872" s="209"/>
      <c r="Q872" s="209"/>
      <c r="R872" s="209"/>
      <c r="S872" s="209"/>
      <c r="T872" s="210"/>
      <c r="AT872" s="211" t="s">
        <v>129</v>
      </c>
      <c r="AU872" s="211" t="s">
        <v>127</v>
      </c>
      <c r="AV872" s="13" t="s">
        <v>80</v>
      </c>
      <c r="AW872" s="13" t="s">
        <v>30</v>
      </c>
      <c r="AX872" s="13" t="s">
        <v>72</v>
      </c>
      <c r="AY872" s="211" t="s">
        <v>119</v>
      </c>
    </row>
    <row r="873" spans="1:65" s="14" customFormat="1" ht="11.25">
      <c r="B873" s="212"/>
      <c r="C873" s="213"/>
      <c r="D873" s="203" t="s">
        <v>129</v>
      </c>
      <c r="E873" s="214" t="s">
        <v>1</v>
      </c>
      <c r="F873" s="215" t="s">
        <v>1132</v>
      </c>
      <c r="G873" s="213"/>
      <c r="H873" s="216">
        <v>4</v>
      </c>
      <c r="I873" s="217"/>
      <c r="J873" s="213"/>
      <c r="K873" s="213"/>
      <c r="L873" s="218"/>
      <c r="M873" s="219"/>
      <c r="N873" s="220"/>
      <c r="O873" s="220"/>
      <c r="P873" s="220"/>
      <c r="Q873" s="220"/>
      <c r="R873" s="220"/>
      <c r="S873" s="220"/>
      <c r="T873" s="221"/>
      <c r="AT873" s="222" t="s">
        <v>129</v>
      </c>
      <c r="AU873" s="222" t="s">
        <v>127</v>
      </c>
      <c r="AV873" s="14" t="s">
        <v>127</v>
      </c>
      <c r="AW873" s="14" t="s">
        <v>30</v>
      </c>
      <c r="AX873" s="14" t="s">
        <v>80</v>
      </c>
      <c r="AY873" s="222" t="s">
        <v>119</v>
      </c>
    </row>
    <row r="874" spans="1:65" s="2" customFormat="1" ht="16.5" customHeight="1">
      <c r="A874" s="34"/>
      <c r="B874" s="35"/>
      <c r="C874" s="239" t="s">
        <v>1359</v>
      </c>
      <c r="D874" s="239" t="s">
        <v>202</v>
      </c>
      <c r="E874" s="240" t="s">
        <v>1360</v>
      </c>
      <c r="F874" s="241" t="s">
        <v>1361</v>
      </c>
      <c r="G874" s="242" t="s">
        <v>190</v>
      </c>
      <c r="H874" s="243">
        <v>4</v>
      </c>
      <c r="I874" s="244"/>
      <c r="J874" s="245">
        <f>ROUND(I874*H874,2)</f>
        <v>0</v>
      </c>
      <c r="K874" s="246"/>
      <c r="L874" s="247"/>
      <c r="M874" s="248" t="s">
        <v>1</v>
      </c>
      <c r="N874" s="249" t="s">
        <v>38</v>
      </c>
      <c r="O874" s="71"/>
      <c r="P874" s="197">
        <f>O874*H874</f>
        <v>0</v>
      </c>
      <c r="Q874" s="197">
        <v>1.3999999999999999E-4</v>
      </c>
      <c r="R874" s="197">
        <f>Q874*H874</f>
        <v>5.5999999999999995E-4</v>
      </c>
      <c r="S874" s="197">
        <v>0</v>
      </c>
      <c r="T874" s="198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199" t="s">
        <v>406</v>
      </c>
      <c r="AT874" s="199" t="s">
        <v>202</v>
      </c>
      <c r="AU874" s="199" t="s">
        <v>127</v>
      </c>
      <c r="AY874" s="17" t="s">
        <v>119</v>
      </c>
      <c r="BE874" s="200">
        <f>IF(N874="základní",J874,0)</f>
        <v>0</v>
      </c>
      <c r="BF874" s="200">
        <f>IF(N874="snížená",J874,0)</f>
        <v>0</v>
      </c>
      <c r="BG874" s="200">
        <f>IF(N874="zákl. přenesená",J874,0)</f>
        <v>0</v>
      </c>
      <c r="BH874" s="200">
        <f>IF(N874="sníž. přenesená",J874,0)</f>
        <v>0</v>
      </c>
      <c r="BI874" s="200">
        <f>IF(N874="nulová",J874,0)</f>
        <v>0</v>
      </c>
      <c r="BJ874" s="17" t="s">
        <v>127</v>
      </c>
      <c r="BK874" s="200">
        <f>ROUND(I874*H874,2)</f>
        <v>0</v>
      </c>
      <c r="BL874" s="17" t="s">
        <v>320</v>
      </c>
      <c r="BM874" s="199" t="s">
        <v>1362</v>
      </c>
    </row>
    <row r="875" spans="1:65" s="2" customFormat="1" ht="16.5" customHeight="1">
      <c r="A875" s="34"/>
      <c r="B875" s="35"/>
      <c r="C875" s="239" t="s">
        <v>1363</v>
      </c>
      <c r="D875" s="239" t="s">
        <v>202</v>
      </c>
      <c r="E875" s="240" t="s">
        <v>1364</v>
      </c>
      <c r="F875" s="241" t="s">
        <v>1365</v>
      </c>
      <c r="G875" s="242" t="s">
        <v>190</v>
      </c>
      <c r="H875" s="243">
        <v>4</v>
      </c>
      <c r="I875" s="244"/>
      <c r="J875" s="245">
        <f>ROUND(I875*H875,2)</f>
        <v>0</v>
      </c>
      <c r="K875" s="246"/>
      <c r="L875" s="247"/>
      <c r="M875" s="248" t="s">
        <v>1</v>
      </c>
      <c r="N875" s="249" t="s">
        <v>38</v>
      </c>
      <c r="O875" s="71"/>
      <c r="P875" s="197">
        <f>O875*H875</f>
        <v>0</v>
      </c>
      <c r="Q875" s="197">
        <v>1.1E-4</v>
      </c>
      <c r="R875" s="197">
        <f>Q875*H875</f>
        <v>4.4000000000000002E-4</v>
      </c>
      <c r="S875" s="197">
        <v>0</v>
      </c>
      <c r="T875" s="198">
        <f>S875*H875</f>
        <v>0</v>
      </c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R875" s="199" t="s">
        <v>406</v>
      </c>
      <c r="AT875" s="199" t="s">
        <v>202</v>
      </c>
      <c r="AU875" s="199" t="s">
        <v>127</v>
      </c>
      <c r="AY875" s="17" t="s">
        <v>119</v>
      </c>
      <c r="BE875" s="200">
        <f>IF(N875="základní",J875,0)</f>
        <v>0</v>
      </c>
      <c r="BF875" s="200">
        <f>IF(N875="snížená",J875,0)</f>
        <v>0</v>
      </c>
      <c r="BG875" s="200">
        <f>IF(N875="zákl. přenesená",J875,0)</f>
        <v>0</v>
      </c>
      <c r="BH875" s="200">
        <f>IF(N875="sníž. přenesená",J875,0)</f>
        <v>0</v>
      </c>
      <c r="BI875" s="200">
        <f>IF(N875="nulová",J875,0)</f>
        <v>0</v>
      </c>
      <c r="BJ875" s="17" t="s">
        <v>127</v>
      </c>
      <c r="BK875" s="200">
        <f>ROUND(I875*H875,2)</f>
        <v>0</v>
      </c>
      <c r="BL875" s="17" t="s">
        <v>320</v>
      </c>
      <c r="BM875" s="199" t="s">
        <v>1366</v>
      </c>
    </row>
    <row r="876" spans="1:65" s="2" customFormat="1" ht="24.2" customHeight="1">
      <c r="A876" s="34"/>
      <c r="B876" s="35"/>
      <c r="C876" s="187" t="s">
        <v>1367</v>
      </c>
      <c r="D876" s="187" t="s">
        <v>122</v>
      </c>
      <c r="E876" s="188" t="s">
        <v>1368</v>
      </c>
      <c r="F876" s="189" t="s">
        <v>1369</v>
      </c>
      <c r="G876" s="190" t="s">
        <v>195</v>
      </c>
      <c r="H876" s="191">
        <v>4.0000000000000001E-3</v>
      </c>
      <c r="I876" s="192"/>
      <c r="J876" s="193">
        <f>ROUND(I876*H876,2)</f>
        <v>0</v>
      </c>
      <c r="K876" s="194"/>
      <c r="L876" s="39"/>
      <c r="M876" s="195" t="s">
        <v>1</v>
      </c>
      <c r="N876" s="196" t="s">
        <v>38</v>
      </c>
      <c r="O876" s="71"/>
      <c r="P876" s="197">
        <f>O876*H876</f>
        <v>0</v>
      </c>
      <c r="Q876" s="197">
        <v>0</v>
      </c>
      <c r="R876" s="197">
        <f>Q876*H876</f>
        <v>0</v>
      </c>
      <c r="S876" s="197">
        <v>0</v>
      </c>
      <c r="T876" s="198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199" t="s">
        <v>320</v>
      </c>
      <c r="AT876" s="199" t="s">
        <v>122</v>
      </c>
      <c r="AU876" s="199" t="s">
        <v>127</v>
      </c>
      <c r="AY876" s="17" t="s">
        <v>119</v>
      </c>
      <c r="BE876" s="200">
        <f>IF(N876="základní",J876,0)</f>
        <v>0</v>
      </c>
      <c r="BF876" s="200">
        <f>IF(N876="snížená",J876,0)</f>
        <v>0</v>
      </c>
      <c r="BG876" s="200">
        <f>IF(N876="zákl. přenesená",J876,0)</f>
        <v>0</v>
      </c>
      <c r="BH876" s="200">
        <f>IF(N876="sníž. přenesená",J876,0)</f>
        <v>0</v>
      </c>
      <c r="BI876" s="200">
        <f>IF(N876="nulová",J876,0)</f>
        <v>0</v>
      </c>
      <c r="BJ876" s="17" t="s">
        <v>127</v>
      </c>
      <c r="BK876" s="200">
        <f>ROUND(I876*H876,2)</f>
        <v>0</v>
      </c>
      <c r="BL876" s="17" t="s">
        <v>320</v>
      </c>
      <c r="BM876" s="199" t="s">
        <v>1370</v>
      </c>
    </row>
    <row r="877" spans="1:65" s="2" customFormat="1" ht="24.2" customHeight="1">
      <c r="A877" s="34"/>
      <c r="B877" s="35"/>
      <c r="C877" s="187" t="s">
        <v>1371</v>
      </c>
      <c r="D877" s="187" t="s">
        <v>122</v>
      </c>
      <c r="E877" s="188" t="s">
        <v>1372</v>
      </c>
      <c r="F877" s="189" t="s">
        <v>1373</v>
      </c>
      <c r="G877" s="190" t="s">
        <v>195</v>
      </c>
      <c r="H877" s="191">
        <v>4.0000000000000001E-3</v>
      </c>
      <c r="I877" s="192"/>
      <c r="J877" s="193">
        <f>ROUND(I877*H877,2)</f>
        <v>0</v>
      </c>
      <c r="K877" s="194"/>
      <c r="L877" s="39"/>
      <c r="M877" s="195" t="s">
        <v>1</v>
      </c>
      <c r="N877" s="196" t="s">
        <v>38</v>
      </c>
      <c r="O877" s="71"/>
      <c r="P877" s="197">
        <f>O877*H877</f>
        <v>0</v>
      </c>
      <c r="Q877" s="197">
        <v>0</v>
      </c>
      <c r="R877" s="197">
        <f>Q877*H877</f>
        <v>0</v>
      </c>
      <c r="S877" s="197">
        <v>0</v>
      </c>
      <c r="T877" s="198">
        <f>S877*H877</f>
        <v>0</v>
      </c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R877" s="199" t="s">
        <v>320</v>
      </c>
      <c r="AT877" s="199" t="s">
        <v>122</v>
      </c>
      <c r="AU877" s="199" t="s">
        <v>127</v>
      </c>
      <c r="AY877" s="17" t="s">
        <v>119</v>
      </c>
      <c r="BE877" s="200">
        <f>IF(N877="základní",J877,0)</f>
        <v>0</v>
      </c>
      <c r="BF877" s="200">
        <f>IF(N877="snížená",J877,0)</f>
        <v>0</v>
      </c>
      <c r="BG877" s="200">
        <f>IF(N877="zákl. přenesená",J877,0)</f>
        <v>0</v>
      </c>
      <c r="BH877" s="200">
        <f>IF(N877="sníž. přenesená",J877,0)</f>
        <v>0</v>
      </c>
      <c r="BI877" s="200">
        <f>IF(N877="nulová",J877,0)</f>
        <v>0</v>
      </c>
      <c r="BJ877" s="17" t="s">
        <v>127</v>
      </c>
      <c r="BK877" s="200">
        <f>ROUND(I877*H877,2)</f>
        <v>0</v>
      </c>
      <c r="BL877" s="17" t="s">
        <v>320</v>
      </c>
      <c r="BM877" s="199" t="s">
        <v>1374</v>
      </c>
    </row>
    <row r="878" spans="1:65" s="12" customFormat="1" ht="22.9" customHeight="1">
      <c r="B878" s="171"/>
      <c r="C878" s="172"/>
      <c r="D878" s="173" t="s">
        <v>71</v>
      </c>
      <c r="E878" s="185" t="s">
        <v>1375</v>
      </c>
      <c r="F878" s="185" t="s">
        <v>1376</v>
      </c>
      <c r="G878" s="172"/>
      <c r="H878" s="172"/>
      <c r="I878" s="175"/>
      <c r="J878" s="186">
        <f>BK878</f>
        <v>0</v>
      </c>
      <c r="K878" s="172"/>
      <c r="L878" s="177"/>
      <c r="M878" s="178"/>
      <c r="N878" s="179"/>
      <c r="O878" s="179"/>
      <c r="P878" s="180">
        <f>SUM(P879:P892)</f>
        <v>0</v>
      </c>
      <c r="Q878" s="179"/>
      <c r="R878" s="180">
        <f>SUM(R879:R892)</f>
        <v>5.5999999999999999E-3</v>
      </c>
      <c r="S878" s="179"/>
      <c r="T878" s="181">
        <f>SUM(T879:T892)</f>
        <v>4.0000000000000002E-4</v>
      </c>
      <c r="AR878" s="182" t="s">
        <v>127</v>
      </c>
      <c r="AT878" s="183" t="s">
        <v>71</v>
      </c>
      <c r="AU878" s="183" t="s">
        <v>80</v>
      </c>
      <c r="AY878" s="182" t="s">
        <v>119</v>
      </c>
      <c r="BK878" s="184">
        <f>SUM(BK879:BK892)</f>
        <v>0</v>
      </c>
    </row>
    <row r="879" spans="1:65" s="2" customFormat="1" ht="24.2" customHeight="1">
      <c r="A879" s="34"/>
      <c r="B879" s="35"/>
      <c r="C879" s="187" t="s">
        <v>1377</v>
      </c>
      <c r="D879" s="187" t="s">
        <v>122</v>
      </c>
      <c r="E879" s="188" t="s">
        <v>1378</v>
      </c>
      <c r="F879" s="189" t="s">
        <v>1379</v>
      </c>
      <c r="G879" s="190" t="s">
        <v>190</v>
      </c>
      <c r="H879" s="191">
        <v>2</v>
      </c>
      <c r="I879" s="192"/>
      <c r="J879" s="193">
        <f>ROUND(I879*H879,2)</f>
        <v>0</v>
      </c>
      <c r="K879" s="194"/>
      <c r="L879" s="39"/>
      <c r="M879" s="195" t="s">
        <v>1</v>
      </c>
      <c r="N879" s="196" t="s">
        <v>38</v>
      </c>
      <c r="O879" s="71"/>
      <c r="P879" s="197">
        <f>O879*H879</f>
        <v>0</v>
      </c>
      <c r="Q879" s="197">
        <v>0</v>
      </c>
      <c r="R879" s="197">
        <f>Q879*H879</f>
        <v>0</v>
      </c>
      <c r="S879" s="197">
        <v>0</v>
      </c>
      <c r="T879" s="198">
        <f>S879*H879</f>
        <v>0</v>
      </c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R879" s="199" t="s">
        <v>320</v>
      </c>
      <c r="AT879" s="199" t="s">
        <v>122</v>
      </c>
      <c r="AU879" s="199" t="s">
        <v>127</v>
      </c>
      <c r="AY879" s="17" t="s">
        <v>119</v>
      </c>
      <c r="BE879" s="200">
        <f>IF(N879="základní",J879,0)</f>
        <v>0</v>
      </c>
      <c r="BF879" s="200">
        <f>IF(N879="snížená",J879,0)</f>
        <v>0</v>
      </c>
      <c r="BG879" s="200">
        <f>IF(N879="zákl. přenesená",J879,0)</f>
        <v>0</v>
      </c>
      <c r="BH879" s="200">
        <f>IF(N879="sníž. přenesená",J879,0)</f>
        <v>0</v>
      </c>
      <c r="BI879" s="200">
        <f>IF(N879="nulová",J879,0)</f>
        <v>0</v>
      </c>
      <c r="BJ879" s="17" t="s">
        <v>127</v>
      </c>
      <c r="BK879" s="200">
        <f>ROUND(I879*H879,2)</f>
        <v>0</v>
      </c>
      <c r="BL879" s="17" t="s">
        <v>320</v>
      </c>
      <c r="BM879" s="199" t="s">
        <v>1380</v>
      </c>
    </row>
    <row r="880" spans="1:65" s="13" customFormat="1" ht="11.25">
      <c r="B880" s="201"/>
      <c r="C880" s="202"/>
      <c r="D880" s="203" t="s">
        <v>129</v>
      </c>
      <c r="E880" s="204" t="s">
        <v>1</v>
      </c>
      <c r="F880" s="205" t="s">
        <v>1381</v>
      </c>
      <c r="G880" s="202"/>
      <c r="H880" s="204" t="s">
        <v>1</v>
      </c>
      <c r="I880" s="206"/>
      <c r="J880" s="202"/>
      <c r="K880" s="202"/>
      <c r="L880" s="207"/>
      <c r="M880" s="208"/>
      <c r="N880" s="209"/>
      <c r="O880" s="209"/>
      <c r="P880" s="209"/>
      <c r="Q880" s="209"/>
      <c r="R880" s="209"/>
      <c r="S880" s="209"/>
      <c r="T880" s="210"/>
      <c r="AT880" s="211" t="s">
        <v>129</v>
      </c>
      <c r="AU880" s="211" t="s">
        <v>127</v>
      </c>
      <c r="AV880" s="13" t="s">
        <v>80</v>
      </c>
      <c r="AW880" s="13" t="s">
        <v>30</v>
      </c>
      <c r="AX880" s="13" t="s">
        <v>72</v>
      </c>
      <c r="AY880" s="211" t="s">
        <v>119</v>
      </c>
    </row>
    <row r="881" spans="1:65" s="14" customFormat="1" ht="11.25">
      <c r="B881" s="212"/>
      <c r="C881" s="213"/>
      <c r="D881" s="203" t="s">
        <v>129</v>
      </c>
      <c r="E881" s="214" t="s">
        <v>1</v>
      </c>
      <c r="F881" s="215" t="s">
        <v>350</v>
      </c>
      <c r="G881" s="213"/>
      <c r="H881" s="216">
        <v>2</v>
      </c>
      <c r="I881" s="217"/>
      <c r="J881" s="213"/>
      <c r="K881" s="213"/>
      <c r="L881" s="218"/>
      <c r="M881" s="219"/>
      <c r="N881" s="220"/>
      <c r="O881" s="220"/>
      <c r="P881" s="220"/>
      <c r="Q881" s="220"/>
      <c r="R881" s="220"/>
      <c r="S881" s="220"/>
      <c r="T881" s="221"/>
      <c r="AT881" s="222" t="s">
        <v>129</v>
      </c>
      <c r="AU881" s="222" t="s">
        <v>127</v>
      </c>
      <c r="AV881" s="14" t="s">
        <v>127</v>
      </c>
      <c r="AW881" s="14" t="s">
        <v>30</v>
      </c>
      <c r="AX881" s="14" t="s">
        <v>80</v>
      </c>
      <c r="AY881" s="222" t="s">
        <v>119</v>
      </c>
    </row>
    <row r="882" spans="1:65" s="2" customFormat="1" ht="33" customHeight="1">
      <c r="A882" s="34"/>
      <c r="B882" s="35"/>
      <c r="C882" s="239" t="s">
        <v>1382</v>
      </c>
      <c r="D882" s="239" t="s">
        <v>202</v>
      </c>
      <c r="E882" s="240" t="s">
        <v>1383</v>
      </c>
      <c r="F882" s="241" t="s">
        <v>1384</v>
      </c>
      <c r="G882" s="242" t="s">
        <v>190</v>
      </c>
      <c r="H882" s="243">
        <v>2</v>
      </c>
      <c r="I882" s="244"/>
      <c r="J882" s="245">
        <f>ROUND(I882*H882,2)</f>
        <v>0</v>
      </c>
      <c r="K882" s="246"/>
      <c r="L882" s="247"/>
      <c r="M882" s="248" t="s">
        <v>1</v>
      </c>
      <c r="N882" s="249" t="s">
        <v>38</v>
      </c>
      <c r="O882" s="71"/>
      <c r="P882" s="197">
        <f>O882*H882</f>
        <v>0</v>
      </c>
      <c r="Q882" s="197">
        <v>1.5E-3</v>
      </c>
      <c r="R882" s="197">
        <f>Q882*H882</f>
        <v>3.0000000000000001E-3</v>
      </c>
      <c r="S882" s="197">
        <v>0</v>
      </c>
      <c r="T882" s="198">
        <f>S882*H882</f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199" t="s">
        <v>406</v>
      </c>
      <c r="AT882" s="199" t="s">
        <v>202</v>
      </c>
      <c r="AU882" s="199" t="s">
        <v>127</v>
      </c>
      <c r="AY882" s="17" t="s">
        <v>119</v>
      </c>
      <c r="BE882" s="200">
        <f>IF(N882="základní",J882,0)</f>
        <v>0</v>
      </c>
      <c r="BF882" s="200">
        <f>IF(N882="snížená",J882,0)</f>
        <v>0</v>
      </c>
      <c r="BG882" s="200">
        <f>IF(N882="zákl. přenesená",J882,0)</f>
        <v>0</v>
      </c>
      <c r="BH882" s="200">
        <f>IF(N882="sníž. přenesená",J882,0)</f>
        <v>0</v>
      </c>
      <c r="BI882" s="200">
        <f>IF(N882="nulová",J882,0)</f>
        <v>0</v>
      </c>
      <c r="BJ882" s="17" t="s">
        <v>127</v>
      </c>
      <c r="BK882" s="200">
        <f>ROUND(I882*H882,2)</f>
        <v>0</v>
      </c>
      <c r="BL882" s="17" t="s">
        <v>320</v>
      </c>
      <c r="BM882" s="199" t="s">
        <v>1385</v>
      </c>
    </row>
    <row r="883" spans="1:65" s="2" customFormat="1" ht="21.75" customHeight="1">
      <c r="A883" s="34"/>
      <c r="B883" s="35"/>
      <c r="C883" s="187" t="s">
        <v>1386</v>
      </c>
      <c r="D883" s="187" t="s">
        <v>122</v>
      </c>
      <c r="E883" s="188" t="s">
        <v>1387</v>
      </c>
      <c r="F883" s="189" t="s">
        <v>1388</v>
      </c>
      <c r="G883" s="190" t="s">
        <v>190</v>
      </c>
      <c r="H883" s="191">
        <v>2</v>
      </c>
      <c r="I883" s="192"/>
      <c r="J883" s="193">
        <f>ROUND(I883*H883,2)</f>
        <v>0</v>
      </c>
      <c r="K883" s="194"/>
      <c r="L883" s="39"/>
      <c r="M883" s="195" t="s">
        <v>1</v>
      </c>
      <c r="N883" s="196" t="s">
        <v>38</v>
      </c>
      <c r="O883" s="71"/>
      <c r="P883" s="197">
        <f>O883*H883</f>
        <v>0</v>
      </c>
      <c r="Q883" s="197">
        <v>0</v>
      </c>
      <c r="R883" s="197">
        <f>Q883*H883</f>
        <v>0</v>
      </c>
      <c r="S883" s="197">
        <v>0</v>
      </c>
      <c r="T883" s="198">
        <f>S883*H883</f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99" t="s">
        <v>320</v>
      </c>
      <c r="AT883" s="199" t="s">
        <v>122</v>
      </c>
      <c r="AU883" s="199" t="s">
        <v>127</v>
      </c>
      <c r="AY883" s="17" t="s">
        <v>119</v>
      </c>
      <c r="BE883" s="200">
        <f>IF(N883="základní",J883,0)</f>
        <v>0</v>
      </c>
      <c r="BF883" s="200">
        <f>IF(N883="snížená",J883,0)</f>
        <v>0</v>
      </c>
      <c r="BG883" s="200">
        <f>IF(N883="zákl. přenesená",J883,0)</f>
        <v>0</v>
      </c>
      <c r="BH883" s="200">
        <f>IF(N883="sníž. přenesená",J883,0)</f>
        <v>0</v>
      </c>
      <c r="BI883" s="200">
        <f>IF(N883="nulová",J883,0)</f>
        <v>0</v>
      </c>
      <c r="BJ883" s="17" t="s">
        <v>127</v>
      </c>
      <c r="BK883" s="200">
        <f>ROUND(I883*H883,2)</f>
        <v>0</v>
      </c>
      <c r="BL883" s="17" t="s">
        <v>320</v>
      </c>
      <c r="BM883" s="199" t="s">
        <v>1389</v>
      </c>
    </row>
    <row r="884" spans="1:65" s="13" customFormat="1" ht="11.25">
      <c r="B884" s="201"/>
      <c r="C884" s="202"/>
      <c r="D884" s="203" t="s">
        <v>129</v>
      </c>
      <c r="E884" s="204" t="s">
        <v>1</v>
      </c>
      <c r="F884" s="205" t="s">
        <v>234</v>
      </c>
      <c r="G884" s="202"/>
      <c r="H884" s="204" t="s">
        <v>1</v>
      </c>
      <c r="I884" s="206"/>
      <c r="J884" s="202"/>
      <c r="K884" s="202"/>
      <c r="L884" s="207"/>
      <c r="M884" s="208"/>
      <c r="N884" s="209"/>
      <c r="O884" s="209"/>
      <c r="P884" s="209"/>
      <c r="Q884" s="209"/>
      <c r="R884" s="209"/>
      <c r="S884" s="209"/>
      <c r="T884" s="210"/>
      <c r="AT884" s="211" t="s">
        <v>129</v>
      </c>
      <c r="AU884" s="211" t="s">
        <v>127</v>
      </c>
      <c r="AV884" s="13" t="s">
        <v>80</v>
      </c>
      <c r="AW884" s="13" t="s">
        <v>30</v>
      </c>
      <c r="AX884" s="13" t="s">
        <v>72</v>
      </c>
      <c r="AY884" s="211" t="s">
        <v>119</v>
      </c>
    </row>
    <row r="885" spans="1:65" s="14" customFormat="1" ht="11.25">
      <c r="B885" s="212"/>
      <c r="C885" s="213"/>
      <c r="D885" s="203" t="s">
        <v>129</v>
      </c>
      <c r="E885" s="214" t="s">
        <v>1</v>
      </c>
      <c r="F885" s="215" t="s">
        <v>80</v>
      </c>
      <c r="G885" s="213"/>
      <c r="H885" s="216">
        <v>1</v>
      </c>
      <c r="I885" s="217"/>
      <c r="J885" s="213"/>
      <c r="K885" s="213"/>
      <c r="L885" s="218"/>
      <c r="M885" s="219"/>
      <c r="N885" s="220"/>
      <c r="O885" s="220"/>
      <c r="P885" s="220"/>
      <c r="Q885" s="220"/>
      <c r="R885" s="220"/>
      <c r="S885" s="220"/>
      <c r="T885" s="221"/>
      <c r="AT885" s="222" t="s">
        <v>129</v>
      </c>
      <c r="AU885" s="222" t="s">
        <v>127</v>
      </c>
      <c r="AV885" s="14" t="s">
        <v>127</v>
      </c>
      <c r="AW885" s="14" t="s">
        <v>30</v>
      </c>
      <c r="AX885" s="14" t="s">
        <v>72</v>
      </c>
      <c r="AY885" s="222" t="s">
        <v>119</v>
      </c>
    </row>
    <row r="886" spans="1:65" s="13" customFormat="1" ht="11.25">
      <c r="B886" s="201"/>
      <c r="C886" s="202"/>
      <c r="D886" s="203" t="s">
        <v>129</v>
      </c>
      <c r="E886" s="204" t="s">
        <v>1</v>
      </c>
      <c r="F886" s="205" t="s">
        <v>244</v>
      </c>
      <c r="G886" s="202"/>
      <c r="H886" s="204" t="s">
        <v>1</v>
      </c>
      <c r="I886" s="206"/>
      <c r="J886" s="202"/>
      <c r="K886" s="202"/>
      <c r="L886" s="207"/>
      <c r="M886" s="208"/>
      <c r="N886" s="209"/>
      <c r="O886" s="209"/>
      <c r="P886" s="209"/>
      <c r="Q886" s="209"/>
      <c r="R886" s="209"/>
      <c r="S886" s="209"/>
      <c r="T886" s="210"/>
      <c r="AT886" s="211" t="s">
        <v>129</v>
      </c>
      <c r="AU886" s="211" t="s">
        <v>127</v>
      </c>
      <c r="AV886" s="13" t="s">
        <v>80</v>
      </c>
      <c r="AW886" s="13" t="s">
        <v>30</v>
      </c>
      <c r="AX886" s="13" t="s">
        <v>72</v>
      </c>
      <c r="AY886" s="211" t="s">
        <v>119</v>
      </c>
    </row>
    <row r="887" spans="1:65" s="14" customFormat="1" ht="11.25">
      <c r="B887" s="212"/>
      <c r="C887" s="213"/>
      <c r="D887" s="203" t="s">
        <v>129</v>
      </c>
      <c r="E887" s="214" t="s">
        <v>1</v>
      </c>
      <c r="F887" s="215" t="s">
        <v>80</v>
      </c>
      <c r="G887" s="213"/>
      <c r="H887" s="216">
        <v>1</v>
      </c>
      <c r="I887" s="217"/>
      <c r="J887" s="213"/>
      <c r="K887" s="213"/>
      <c r="L887" s="218"/>
      <c r="M887" s="219"/>
      <c r="N887" s="220"/>
      <c r="O887" s="220"/>
      <c r="P887" s="220"/>
      <c r="Q887" s="220"/>
      <c r="R887" s="220"/>
      <c r="S887" s="220"/>
      <c r="T887" s="221"/>
      <c r="AT887" s="222" t="s">
        <v>129</v>
      </c>
      <c r="AU887" s="222" t="s">
        <v>127</v>
      </c>
      <c r="AV887" s="14" t="s">
        <v>127</v>
      </c>
      <c r="AW887" s="14" t="s">
        <v>30</v>
      </c>
      <c r="AX887" s="14" t="s">
        <v>72</v>
      </c>
      <c r="AY887" s="222" t="s">
        <v>119</v>
      </c>
    </row>
    <row r="888" spans="1:65" s="15" customFormat="1" ht="11.25">
      <c r="B888" s="223"/>
      <c r="C888" s="224"/>
      <c r="D888" s="203" t="s">
        <v>129</v>
      </c>
      <c r="E888" s="225" t="s">
        <v>1</v>
      </c>
      <c r="F888" s="226" t="s">
        <v>138</v>
      </c>
      <c r="G888" s="224"/>
      <c r="H888" s="227">
        <v>2</v>
      </c>
      <c r="I888" s="228"/>
      <c r="J888" s="224"/>
      <c r="K888" s="224"/>
      <c r="L888" s="229"/>
      <c r="M888" s="230"/>
      <c r="N888" s="231"/>
      <c r="O888" s="231"/>
      <c r="P888" s="231"/>
      <c r="Q888" s="231"/>
      <c r="R888" s="231"/>
      <c r="S888" s="231"/>
      <c r="T888" s="232"/>
      <c r="AT888" s="233" t="s">
        <v>129</v>
      </c>
      <c r="AU888" s="233" t="s">
        <v>127</v>
      </c>
      <c r="AV888" s="15" t="s">
        <v>126</v>
      </c>
      <c r="AW888" s="15" t="s">
        <v>30</v>
      </c>
      <c r="AX888" s="15" t="s">
        <v>80</v>
      </c>
      <c r="AY888" s="233" t="s">
        <v>119</v>
      </c>
    </row>
    <row r="889" spans="1:65" s="2" customFormat="1" ht="16.5" customHeight="1">
      <c r="A889" s="34"/>
      <c r="B889" s="35"/>
      <c r="C889" s="239" t="s">
        <v>1390</v>
      </c>
      <c r="D889" s="239" t="s">
        <v>202</v>
      </c>
      <c r="E889" s="240" t="s">
        <v>1391</v>
      </c>
      <c r="F889" s="241" t="s">
        <v>1392</v>
      </c>
      <c r="G889" s="242" t="s">
        <v>190</v>
      </c>
      <c r="H889" s="243">
        <v>2</v>
      </c>
      <c r="I889" s="244"/>
      <c r="J889" s="245">
        <f>ROUND(I889*H889,2)</f>
        <v>0</v>
      </c>
      <c r="K889" s="246"/>
      <c r="L889" s="247"/>
      <c r="M889" s="248" t="s">
        <v>1</v>
      </c>
      <c r="N889" s="249" t="s">
        <v>38</v>
      </c>
      <c r="O889" s="71"/>
      <c r="P889" s="197">
        <f>O889*H889</f>
        <v>0</v>
      </c>
      <c r="Q889" s="197">
        <v>1.2999999999999999E-3</v>
      </c>
      <c r="R889" s="197">
        <f>Q889*H889</f>
        <v>2.5999999999999999E-3</v>
      </c>
      <c r="S889" s="197">
        <v>0</v>
      </c>
      <c r="T889" s="198">
        <f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9" t="s">
        <v>406</v>
      </c>
      <c r="AT889" s="199" t="s">
        <v>202</v>
      </c>
      <c r="AU889" s="199" t="s">
        <v>127</v>
      </c>
      <c r="AY889" s="17" t="s">
        <v>119</v>
      </c>
      <c r="BE889" s="200">
        <f>IF(N889="základní",J889,0)</f>
        <v>0</v>
      </c>
      <c r="BF889" s="200">
        <f>IF(N889="snížená",J889,0)</f>
        <v>0</v>
      </c>
      <c r="BG889" s="200">
        <f>IF(N889="zákl. přenesená",J889,0)</f>
        <v>0</v>
      </c>
      <c r="BH889" s="200">
        <f>IF(N889="sníž. přenesená",J889,0)</f>
        <v>0</v>
      </c>
      <c r="BI889" s="200">
        <f>IF(N889="nulová",J889,0)</f>
        <v>0</v>
      </c>
      <c r="BJ889" s="17" t="s">
        <v>127</v>
      </c>
      <c r="BK889" s="200">
        <f>ROUND(I889*H889,2)</f>
        <v>0</v>
      </c>
      <c r="BL889" s="17" t="s">
        <v>320</v>
      </c>
      <c r="BM889" s="199" t="s">
        <v>1393</v>
      </c>
    </row>
    <row r="890" spans="1:65" s="2" customFormat="1" ht="24.2" customHeight="1">
      <c r="A890" s="34"/>
      <c r="B890" s="35"/>
      <c r="C890" s="187" t="s">
        <v>1394</v>
      </c>
      <c r="D890" s="187" t="s">
        <v>122</v>
      </c>
      <c r="E890" s="188" t="s">
        <v>1395</v>
      </c>
      <c r="F890" s="189" t="s">
        <v>1396</v>
      </c>
      <c r="G890" s="190" t="s">
        <v>190</v>
      </c>
      <c r="H890" s="191">
        <v>4</v>
      </c>
      <c r="I890" s="192"/>
      <c r="J890" s="193">
        <f>ROUND(I890*H890,2)</f>
        <v>0</v>
      </c>
      <c r="K890" s="194"/>
      <c r="L890" s="39"/>
      <c r="M890" s="195" t="s">
        <v>1</v>
      </c>
      <c r="N890" s="196" t="s">
        <v>38</v>
      </c>
      <c r="O890" s="71"/>
      <c r="P890" s="197">
        <f>O890*H890</f>
        <v>0</v>
      </c>
      <c r="Q890" s="197">
        <v>0</v>
      </c>
      <c r="R890" s="197">
        <f>Q890*H890</f>
        <v>0</v>
      </c>
      <c r="S890" s="197">
        <v>1E-4</v>
      </c>
      <c r="T890" s="198">
        <f>S890*H890</f>
        <v>4.0000000000000002E-4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199" t="s">
        <v>320</v>
      </c>
      <c r="AT890" s="199" t="s">
        <v>122</v>
      </c>
      <c r="AU890" s="199" t="s">
        <v>127</v>
      </c>
      <c r="AY890" s="17" t="s">
        <v>119</v>
      </c>
      <c r="BE890" s="200">
        <f>IF(N890="základní",J890,0)</f>
        <v>0</v>
      </c>
      <c r="BF890" s="200">
        <f>IF(N890="snížená",J890,0)</f>
        <v>0</v>
      </c>
      <c r="BG890" s="200">
        <f>IF(N890="zákl. přenesená",J890,0)</f>
        <v>0</v>
      </c>
      <c r="BH890" s="200">
        <f>IF(N890="sníž. přenesená",J890,0)</f>
        <v>0</v>
      </c>
      <c r="BI890" s="200">
        <f>IF(N890="nulová",J890,0)</f>
        <v>0</v>
      </c>
      <c r="BJ890" s="17" t="s">
        <v>127</v>
      </c>
      <c r="BK890" s="200">
        <f>ROUND(I890*H890,2)</f>
        <v>0</v>
      </c>
      <c r="BL890" s="17" t="s">
        <v>320</v>
      </c>
      <c r="BM890" s="199" t="s">
        <v>1397</v>
      </c>
    </row>
    <row r="891" spans="1:65" s="2" customFormat="1" ht="24.2" customHeight="1">
      <c r="A891" s="34"/>
      <c r="B891" s="35"/>
      <c r="C891" s="187" t="s">
        <v>1398</v>
      </c>
      <c r="D891" s="187" t="s">
        <v>122</v>
      </c>
      <c r="E891" s="188" t="s">
        <v>1399</v>
      </c>
      <c r="F891" s="189" t="s">
        <v>1400</v>
      </c>
      <c r="G891" s="190" t="s">
        <v>195</v>
      </c>
      <c r="H891" s="191">
        <v>6.0000000000000001E-3</v>
      </c>
      <c r="I891" s="192"/>
      <c r="J891" s="193">
        <f>ROUND(I891*H891,2)</f>
        <v>0</v>
      </c>
      <c r="K891" s="194"/>
      <c r="L891" s="39"/>
      <c r="M891" s="195" t="s">
        <v>1</v>
      </c>
      <c r="N891" s="196" t="s">
        <v>38</v>
      </c>
      <c r="O891" s="71"/>
      <c r="P891" s="197">
        <f>O891*H891</f>
        <v>0</v>
      </c>
      <c r="Q891" s="197">
        <v>0</v>
      </c>
      <c r="R891" s="197">
        <f>Q891*H891</f>
        <v>0</v>
      </c>
      <c r="S891" s="197">
        <v>0</v>
      </c>
      <c r="T891" s="198">
        <f>S891*H891</f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199" t="s">
        <v>320</v>
      </c>
      <c r="AT891" s="199" t="s">
        <v>122</v>
      </c>
      <c r="AU891" s="199" t="s">
        <v>127</v>
      </c>
      <c r="AY891" s="17" t="s">
        <v>119</v>
      </c>
      <c r="BE891" s="200">
        <f>IF(N891="základní",J891,0)</f>
        <v>0</v>
      </c>
      <c r="BF891" s="200">
        <f>IF(N891="snížená",J891,0)</f>
        <v>0</v>
      </c>
      <c r="BG891" s="200">
        <f>IF(N891="zákl. přenesená",J891,0)</f>
        <v>0</v>
      </c>
      <c r="BH891" s="200">
        <f>IF(N891="sníž. přenesená",J891,0)</f>
        <v>0</v>
      </c>
      <c r="BI891" s="200">
        <f>IF(N891="nulová",J891,0)</f>
        <v>0</v>
      </c>
      <c r="BJ891" s="17" t="s">
        <v>127</v>
      </c>
      <c r="BK891" s="200">
        <f>ROUND(I891*H891,2)</f>
        <v>0</v>
      </c>
      <c r="BL891" s="17" t="s">
        <v>320</v>
      </c>
      <c r="BM891" s="199" t="s">
        <v>1401</v>
      </c>
    </row>
    <row r="892" spans="1:65" s="2" customFormat="1" ht="24.2" customHeight="1">
      <c r="A892" s="34"/>
      <c r="B892" s="35"/>
      <c r="C892" s="187" t="s">
        <v>1402</v>
      </c>
      <c r="D892" s="187" t="s">
        <v>122</v>
      </c>
      <c r="E892" s="188" t="s">
        <v>1403</v>
      </c>
      <c r="F892" s="189" t="s">
        <v>1404</v>
      </c>
      <c r="G892" s="190" t="s">
        <v>195</v>
      </c>
      <c r="H892" s="191">
        <v>6.0000000000000001E-3</v>
      </c>
      <c r="I892" s="192"/>
      <c r="J892" s="193">
        <f>ROUND(I892*H892,2)</f>
        <v>0</v>
      </c>
      <c r="K892" s="194"/>
      <c r="L892" s="39"/>
      <c r="M892" s="195" t="s">
        <v>1</v>
      </c>
      <c r="N892" s="196" t="s">
        <v>38</v>
      </c>
      <c r="O892" s="71"/>
      <c r="P892" s="197">
        <f>O892*H892</f>
        <v>0</v>
      </c>
      <c r="Q892" s="197">
        <v>0</v>
      </c>
      <c r="R892" s="197">
        <f>Q892*H892</f>
        <v>0</v>
      </c>
      <c r="S892" s="197">
        <v>0</v>
      </c>
      <c r="T892" s="198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99" t="s">
        <v>320</v>
      </c>
      <c r="AT892" s="199" t="s">
        <v>122</v>
      </c>
      <c r="AU892" s="199" t="s">
        <v>127</v>
      </c>
      <c r="AY892" s="17" t="s">
        <v>119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7" t="s">
        <v>127</v>
      </c>
      <c r="BK892" s="200">
        <f>ROUND(I892*H892,2)</f>
        <v>0</v>
      </c>
      <c r="BL892" s="17" t="s">
        <v>320</v>
      </c>
      <c r="BM892" s="199" t="s">
        <v>1405</v>
      </c>
    </row>
    <row r="893" spans="1:65" s="12" customFormat="1" ht="22.9" customHeight="1">
      <c r="B893" s="171"/>
      <c r="C893" s="172"/>
      <c r="D893" s="173" t="s">
        <v>71</v>
      </c>
      <c r="E893" s="185" t="s">
        <v>1406</v>
      </c>
      <c r="F893" s="185" t="s">
        <v>1407</v>
      </c>
      <c r="G893" s="172"/>
      <c r="H893" s="172"/>
      <c r="I893" s="175"/>
      <c r="J893" s="186">
        <f>BK893</f>
        <v>0</v>
      </c>
      <c r="K893" s="172"/>
      <c r="L893" s="177"/>
      <c r="M893" s="178"/>
      <c r="N893" s="179"/>
      <c r="O893" s="179"/>
      <c r="P893" s="180">
        <f>SUM(P894:P921)</f>
        <v>0</v>
      </c>
      <c r="Q893" s="179"/>
      <c r="R893" s="180">
        <f>SUM(R894:R921)</f>
        <v>0.53428257400000001</v>
      </c>
      <c r="S893" s="179"/>
      <c r="T893" s="181">
        <f>SUM(T894:T921)</f>
        <v>0.23391000000000003</v>
      </c>
      <c r="AR893" s="182" t="s">
        <v>127</v>
      </c>
      <c r="AT893" s="183" t="s">
        <v>71</v>
      </c>
      <c r="AU893" s="183" t="s">
        <v>80</v>
      </c>
      <c r="AY893" s="182" t="s">
        <v>119</v>
      </c>
      <c r="BK893" s="184">
        <f>SUM(BK894:BK921)</f>
        <v>0</v>
      </c>
    </row>
    <row r="894" spans="1:65" s="2" customFormat="1" ht="24.2" customHeight="1">
      <c r="A894" s="34"/>
      <c r="B894" s="35"/>
      <c r="C894" s="187" t="s">
        <v>1408</v>
      </c>
      <c r="D894" s="187" t="s">
        <v>122</v>
      </c>
      <c r="E894" s="188" t="s">
        <v>1409</v>
      </c>
      <c r="F894" s="189" t="s">
        <v>1410</v>
      </c>
      <c r="G894" s="190" t="s">
        <v>125</v>
      </c>
      <c r="H894" s="191">
        <v>10.5</v>
      </c>
      <c r="I894" s="192"/>
      <c r="J894" s="193">
        <f>ROUND(I894*H894,2)</f>
        <v>0</v>
      </c>
      <c r="K894" s="194"/>
      <c r="L894" s="39"/>
      <c r="M894" s="195" t="s">
        <v>1</v>
      </c>
      <c r="N894" s="196" t="s">
        <v>38</v>
      </c>
      <c r="O894" s="71"/>
      <c r="P894" s="197">
        <f>O894*H894</f>
        <v>0</v>
      </c>
      <c r="Q894" s="197">
        <v>4.2719899999999998E-2</v>
      </c>
      <c r="R894" s="197">
        <f>Q894*H894</f>
        <v>0.44855894999999996</v>
      </c>
      <c r="S894" s="197">
        <v>0</v>
      </c>
      <c r="T894" s="198">
        <f>S894*H894</f>
        <v>0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199" t="s">
        <v>320</v>
      </c>
      <c r="AT894" s="199" t="s">
        <v>122</v>
      </c>
      <c r="AU894" s="199" t="s">
        <v>127</v>
      </c>
      <c r="AY894" s="17" t="s">
        <v>119</v>
      </c>
      <c r="BE894" s="200">
        <f>IF(N894="základní",J894,0)</f>
        <v>0</v>
      </c>
      <c r="BF894" s="200">
        <f>IF(N894="snížená",J894,0)</f>
        <v>0</v>
      </c>
      <c r="BG894" s="200">
        <f>IF(N894="zákl. přenesená",J894,0)</f>
        <v>0</v>
      </c>
      <c r="BH894" s="200">
        <f>IF(N894="sníž. přenesená",J894,0)</f>
        <v>0</v>
      </c>
      <c r="BI894" s="200">
        <f>IF(N894="nulová",J894,0)</f>
        <v>0</v>
      </c>
      <c r="BJ894" s="17" t="s">
        <v>127</v>
      </c>
      <c r="BK894" s="200">
        <f>ROUND(I894*H894,2)</f>
        <v>0</v>
      </c>
      <c r="BL894" s="17" t="s">
        <v>320</v>
      </c>
      <c r="BM894" s="199" t="s">
        <v>1411</v>
      </c>
    </row>
    <row r="895" spans="1:65" s="13" customFormat="1" ht="11.25">
      <c r="B895" s="201"/>
      <c r="C895" s="202"/>
      <c r="D895" s="203" t="s">
        <v>129</v>
      </c>
      <c r="E895" s="204" t="s">
        <v>1</v>
      </c>
      <c r="F895" s="205" t="s">
        <v>1412</v>
      </c>
      <c r="G895" s="202"/>
      <c r="H895" s="204" t="s">
        <v>1</v>
      </c>
      <c r="I895" s="206"/>
      <c r="J895" s="202"/>
      <c r="K895" s="202"/>
      <c r="L895" s="207"/>
      <c r="M895" s="208"/>
      <c r="N895" s="209"/>
      <c r="O895" s="209"/>
      <c r="P895" s="209"/>
      <c r="Q895" s="209"/>
      <c r="R895" s="209"/>
      <c r="S895" s="209"/>
      <c r="T895" s="210"/>
      <c r="AT895" s="211" t="s">
        <v>129</v>
      </c>
      <c r="AU895" s="211" t="s">
        <v>127</v>
      </c>
      <c r="AV895" s="13" t="s">
        <v>80</v>
      </c>
      <c r="AW895" s="13" t="s">
        <v>30</v>
      </c>
      <c r="AX895" s="13" t="s">
        <v>72</v>
      </c>
      <c r="AY895" s="211" t="s">
        <v>119</v>
      </c>
    </row>
    <row r="896" spans="1:65" s="14" customFormat="1" ht="11.25">
      <c r="B896" s="212"/>
      <c r="C896" s="213"/>
      <c r="D896" s="203" t="s">
        <v>129</v>
      </c>
      <c r="E896" s="214" t="s">
        <v>1</v>
      </c>
      <c r="F896" s="215" t="s">
        <v>1413</v>
      </c>
      <c r="G896" s="213"/>
      <c r="H896" s="216">
        <v>10.5</v>
      </c>
      <c r="I896" s="217"/>
      <c r="J896" s="213"/>
      <c r="K896" s="213"/>
      <c r="L896" s="218"/>
      <c r="M896" s="219"/>
      <c r="N896" s="220"/>
      <c r="O896" s="220"/>
      <c r="P896" s="220"/>
      <c r="Q896" s="220"/>
      <c r="R896" s="220"/>
      <c r="S896" s="220"/>
      <c r="T896" s="221"/>
      <c r="AT896" s="222" t="s">
        <v>129</v>
      </c>
      <c r="AU896" s="222" t="s">
        <v>127</v>
      </c>
      <c r="AV896" s="14" t="s">
        <v>127</v>
      </c>
      <c r="AW896" s="14" t="s">
        <v>30</v>
      </c>
      <c r="AX896" s="14" t="s">
        <v>80</v>
      </c>
      <c r="AY896" s="222" t="s">
        <v>119</v>
      </c>
    </row>
    <row r="897" spans="1:65" s="2" customFormat="1" ht="16.5" customHeight="1">
      <c r="A897" s="34"/>
      <c r="B897" s="35"/>
      <c r="C897" s="187" t="s">
        <v>1414</v>
      </c>
      <c r="D897" s="187" t="s">
        <v>122</v>
      </c>
      <c r="E897" s="188" t="s">
        <v>1415</v>
      </c>
      <c r="F897" s="189" t="s">
        <v>1416</v>
      </c>
      <c r="G897" s="190" t="s">
        <v>390</v>
      </c>
      <c r="H897" s="191">
        <v>3.5</v>
      </c>
      <c r="I897" s="192"/>
      <c r="J897" s="193">
        <f>ROUND(I897*H897,2)</f>
        <v>0</v>
      </c>
      <c r="K897" s="194"/>
      <c r="L897" s="39"/>
      <c r="M897" s="195" t="s">
        <v>1</v>
      </c>
      <c r="N897" s="196" t="s">
        <v>38</v>
      </c>
      <c r="O897" s="71"/>
      <c r="P897" s="197">
        <f>O897*H897</f>
        <v>0</v>
      </c>
      <c r="Q897" s="197">
        <v>7.9999999999999996E-6</v>
      </c>
      <c r="R897" s="197">
        <f>Q897*H897</f>
        <v>2.8E-5</v>
      </c>
      <c r="S897" s="197">
        <v>0</v>
      </c>
      <c r="T897" s="198">
        <f>S897*H897</f>
        <v>0</v>
      </c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R897" s="199" t="s">
        <v>320</v>
      </c>
      <c r="AT897" s="199" t="s">
        <v>122</v>
      </c>
      <c r="AU897" s="199" t="s">
        <v>127</v>
      </c>
      <c r="AY897" s="17" t="s">
        <v>119</v>
      </c>
      <c r="BE897" s="200">
        <f>IF(N897="základní",J897,0)</f>
        <v>0</v>
      </c>
      <c r="BF897" s="200">
        <f>IF(N897="snížená",J897,0)</f>
        <v>0</v>
      </c>
      <c r="BG897" s="200">
        <f>IF(N897="zákl. přenesená",J897,0)</f>
        <v>0</v>
      </c>
      <c r="BH897" s="200">
        <f>IF(N897="sníž. přenesená",J897,0)</f>
        <v>0</v>
      </c>
      <c r="BI897" s="200">
        <f>IF(N897="nulová",J897,0)</f>
        <v>0</v>
      </c>
      <c r="BJ897" s="17" t="s">
        <v>127</v>
      </c>
      <c r="BK897" s="200">
        <f>ROUND(I897*H897,2)</f>
        <v>0</v>
      </c>
      <c r="BL897" s="17" t="s">
        <v>320</v>
      </c>
      <c r="BM897" s="199" t="s">
        <v>1417</v>
      </c>
    </row>
    <row r="898" spans="1:65" s="13" customFormat="1" ht="11.25">
      <c r="B898" s="201"/>
      <c r="C898" s="202"/>
      <c r="D898" s="203" t="s">
        <v>129</v>
      </c>
      <c r="E898" s="204" t="s">
        <v>1</v>
      </c>
      <c r="F898" s="205" t="s">
        <v>1412</v>
      </c>
      <c r="G898" s="202"/>
      <c r="H898" s="204" t="s">
        <v>1</v>
      </c>
      <c r="I898" s="206"/>
      <c r="J898" s="202"/>
      <c r="K898" s="202"/>
      <c r="L898" s="207"/>
      <c r="M898" s="208"/>
      <c r="N898" s="209"/>
      <c r="O898" s="209"/>
      <c r="P898" s="209"/>
      <c r="Q898" s="209"/>
      <c r="R898" s="209"/>
      <c r="S898" s="209"/>
      <c r="T898" s="210"/>
      <c r="AT898" s="211" t="s">
        <v>129</v>
      </c>
      <c r="AU898" s="211" t="s">
        <v>127</v>
      </c>
      <c r="AV898" s="13" t="s">
        <v>80</v>
      </c>
      <c r="AW898" s="13" t="s">
        <v>30</v>
      </c>
      <c r="AX898" s="13" t="s">
        <v>72</v>
      </c>
      <c r="AY898" s="211" t="s">
        <v>119</v>
      </c>
    </row>
    <row r="899" spans="1:65" s="14" customFormat="1" ht="11.25">
      <c r="B899" s="212"/>
      <c r="C899" s="213"/>
      <c r="D899" s="203" t="s">
        <v>129</v>
      </c>
      <c r="E899" s="214" t="s">
        <v>1</v>
      </c>
      <c r="F899" s="215" t="s">
        <v>1418</v>
      </c>
      <c r="G899" s="213"/>
      <c r="H899" s="216">
        <v>3.5</v>
      </c>
      <c r="I899" s="217"/>
      <c r="J899" s="213"/>
      <c r="K899" s="213"/>
      <c r="L899" s="218"/>
      <c r="M899" s="219"/>
      <c r="N899" s="220"/>
      <c r="O899" s="220"/>
      <c r="P899" s="220"/>
      <c r="Q899" s="220"/>
      <c r="R899" s="220"/>
      <c r="S899" s="220"/>
      <c r="T899" s="221"/>
      <c r="AT899" s="222" t="s">
        <v>129</v>
      </c>
      <c r="AU899" s="222" t="s">
        <v>127</v>
      </c>
      <c r="AV899" s="14" t="s">
        <v>127</v>
      </c>
      <c r="AW899" s="14" t="s">
        <v>30</v>
      </c>
      <c r="AX899" s="14" t="s">
        <v>80</v>
      </c>
      <c r="AY899" s="222" t="s">
        <v>119</v>
      </c>
    </row>
    <row r="900" spans="1:65" s="2" customFormat="1" ht="24.2" customHeight="1">
      <c r="A900" s="34"/>
      <c r="B900" s="35"/>
      <c r="C900" s="187" t="s">
        <v>1419</v>
      </c>
      <c r="D900" s="187" t="s">
        <v>122</v>
      </c>
      <c r="E900" s="188" t="s">
        <v>1420</v>
      </c>
      <c r="F900" s="189" t="s">
        <v>1421</v>
      </c>
      <c r="G900" s="190" t="s">
        <v>390</v>
      </c>
      <c r="H900" s="191">
        <v>9.5</v>
      </c>
      <c r="I900" s="192"/>
      <c r="J900" s="193">
        <f>ROUND(I900*H900,2)</f>
        <v>0</v>
      </c>
      <c r="K900" s="194"/>
      <c r="L900" s="39"/>
      <c r="M900" s="195" t="s">
        <v>1</v>
      </c>
      <c r="N900" s="196" t="s">
        <v>38</v>
      </c>
      <c r="O900" s="71"/>
      <c r="P900" s="197">
        <f>O900*H900</f>
        <v>0</v>
      </c>
      <c r="Q900" s="197">
        <v>2.03E-4</v>
      </c>
      <c r="R900" s="197">
        <f>Q900*H900</f>
        <v>1.9285000000000001E-3</v>
      </c>
      <c r="S900" s="197">
        <v>0</v>
      </c>
      <c r="T900" s="198">
        <f>S900*H900</f>
        <v>0</v>
      </c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R900" s="199" t="s">
        <v>320</v>
      </c>
      <c r="AT900" s="199" t="s">
        <v>122</v>
      </c>
      <c r="AU900" s="199" t="s">
        <v>127</v>
      </c>
      <c r="AY900" s="17" t="s">
        <v>119</v>
      </c>
      <c r="BE900" s="200">
        <f>IF(N900="základní",J900,0)</f>
        <v>0</v>
      </c>
      <c r="BF900" s="200">
        <f>IF(N900="snížená",J900,0)</f>
        <v>0</v>
      </c>
      <c r="BG900" s="200">
        <f>IF(N900="zákl. přenesená",J900,0)</f>
        <v>0</v>
      </c>
      <c r="BH900" s="200">
        <f>IF(N900="sníž. přenesená",J900,0)</f>
        <v>0</v>
      </c>
      <c r="BI900" s="200">
        <f>IF(N900="nulová",J900,0)</f>
        <v>0</v>
      </c>
      <c r="BJ900" s="17" t="s">
        <v>127</v>
      </c>
      <c r="BK900" s="200">
        <f>ROUND(I900*H900,2)</f>
        <v>0</v>
      </c>
      <c r="BL900" s="17" t="s">
        <v>320</v>
      </c>
      <c r="BM900" s="199" t="s">
        <v>1422</v>
      </c>
    </row>
    <row r="901" spans="1:65" s="13" customFormat="1" ht="11.25">
      <c r="B901" s="201"/>
      <c r="C901" s="202"/>
      <c r="D901" s="203" t="s">
        <v>129</v>
      </c>
      <c r="E901" s="204" t="s">
        <v>1</v>
      </c>
      <c r="F901" s="205" t="s">
        <v>1423</v>
      </c>
      <c r="G901" s="202"/>
      <c r="H901" s="204" t="s">
        <v>1</v>
      </c>
      <c r="I901" s="206"/>
      <c r="J901" s="202"/>
      <c r="K901" s="202"/>
      <c r="L901" s="207"/>
      <c r="M901" s="208"/>
      <c r="N901" s="209"/>
      <c r="O901" s="209"/>
      <c r="P901" s="209"/>
      <c r="Q901" s="209"/>
      <c r="R901" s="209"/>
      <c r="S901" s="209"/>
      <c r="T901" s="210"/>
      <c r="AT901" s="211" t="s">
        <v>129</v>
      </c>
      <c r="AU901" s="211" t="s">
        <v>127</v>
      </c>
      <c r="AV901" s="13" t="s">
        <v>80</v>
      </c>
      <c r="AW901" s="13" t="s">
        <v>30</v>
      </c>
      <c r="AX901" s="13" t="s">
        <v>72</v>
      </c>
      <c r="AY901" s="211" t="s">
        <v>119</v>
      </c>
    </row>
    <row r="902" spans="1:65" s="14" customFormat="1" ht="11.25">
      <c r="B902" s="212"/>
      <c r="C902" s="213"/>
      <c r="D902" s="203" t="s">
        <v>129</v>
      </c>
      <c r="E902" s="214" t="s">
        <v>1</v>
      </c>
      <c r="F902" s="215" t="s">
        <v>1424</v>
      </c>
      <c r="G902" s="213"/>
      <c r="H902" s="216">
        <v>9.5</v>
      </c>
      <c r="I902" s="217"/>
      <c r="J902" s="213"/>
      <c r="K902" s="213"/>
      <c r="L902" s="218"/>
      <c r="M902" s="219"/>
      <c r="N902" s="220"/>
      <c r="O902" s="220"/>
      <c r="P902" s="220"/>
      <c r="Q902" s="220"/>
      <c r="R902" s="220"/>
      <c r="S902" s="220"/>
      <c r="T902" s="221"/>
      <c r="AT902" s="222" t="s">
        <v>129</v>
      </c>
      <c r="AU902" s="222" t="s">
        <v>127</v>
      </c>
      <c r="AV902" s="14" t="s">
        <v>127</v>
      </c>
      <c r="AW902" s="14" t="s">
        <v>30</v>
      </c>
      <c r="AX902" s="14" t="s">
        <v>80</v>
      </c>
      <c r="AY902" s="222" t="s">
        <v>119</v>
      </c>
    </row>
    <row r="903" spans="1:65" s="2" customFormat="1" ht="37.9" customHeight="1">
      <c r="A903" s="34"/>
      <c r="B903" s="35"/>
      <c r="C903" s="187" t="s">
        <v>1425</v>
      </c>
      <c r="D903" s="187" t="s">
        <v>122</v>
      </c>
      <c r="E903" s="188" t="s">
        <v>1426</v>
      </c>
      <c r="F903" s="189" t="s">
        <v>1427</v>
      </c>
      <c r="G903" s="190" t="s">
        <v>125</v>
      </c>
      <c r="H903" s="191">
        <v>1.08</v>
      </c>
      <c r="I903" s="192"/>
      <c r="J903" s="193">
        <f>ROUND(I903*H903,2)</f>
        <v>0</v>
      </c>
      <c r="K903" s="194"/>
      <c r="L903" s="39"/>
      <c r="M903" s="195" t="s">
        <v>1</v>
      </c>
      <c r="N903" s="196" t="s">
        <v>38</v>
      </c>
      <c r="O903" s="71"/>
      <c r="P903" s="197">
        <f>O903*H903</f>
        <v>0</v>
      </c>
      <c r="Q903" s="197">
        <v>2.9627400000000002E-2</v>
      </c>
      <c r="R903" s="197">
        <f>Q903*H903</f>
        <v>3.1997592000000005E-2</v>
      </c>
      <c r="S903" s="197">
        <v>0</v>
      </c>
      <c r="T903" s="198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199" t="s">
        <v>320</v>
      </c>
      <c r="AT903" s="199" t="s">
        <v>122</v>
      </c>
      <c r="AU903" s="199" t="s">
        <v>127</v>
      </c>
      <c r="AY903" s="17" t="s">
        <v>119</v>
      </c>
      <c r="BE903" s="200">
        <f>IF(N903="základní",J903,0)</f>
        <v>0</v>
      </c>
      <c r="BF903" s="200">
        <f>IF(N903="snížená",J903,0)</f>
        <v>0</v>
      </c>
      <c r="BG903" s="200">
        <f>IF(N903="zákl. přenesená",J903,0)</f>
        <v>0</v>
      </c>
      <c r="BH903" s="200">
        <f>IF(N903="sníž. přenesená",J903,0)</f>
        <v>0</v>
      </c>
      <c r="BI903" s="200">
        <f>IF(N903="nulová",J903,0)</f>
        <v>0</v>
      </c>
      <c r="BJ903" s="17" t="s">
        <v>127</v>
      </c>
      <c r="BK903" s="200">
        <f>ROUND(I903*H903,2)</f>
        <v>0</v>
      </c>
      <c r="BL903" s="17" t="s">
        <v>320</v>
      </c>
      <c r="BM903" s="199" t="s">
        <v>1428</v>
      </c>
    </row>
    <row r="904" spans="1:65" s="14" customFormat="1" ht="11.25">
      <c r="B904" s="212"/>
      <c r="C904" s="213"/>
      <c r="D904" s="203" t="s">
        <v>129</v>
      </c>
      <c r="E904" s="214" t="s">
        <v>1</v>
      </c>
      <c r="F904" s="215" t="s">
        <v>1429</v>
      </c>
      <c r="G904" s="213"/>
      <c r="H904" s="216">
        <v>1.08</v>
      </c>
      <c r="I904" s="217"/>
      <c r="J904" s="213"/>
      <c r="K904" s="213"/>
      <c r="L904" s="218"/>
      <c r="M904" s="219"/>
      <c r="N904" s="220"/>
      <c r="O904" s="220"/>
      <c r="P904" s="220"/>
      <c r="Q904" s="220"/>
      <c r="R904" s="220"/>
      <c r="S904" s="220"/>
      <c r="T904" s="221"/>
      <c r="AT904" s="222" t="s">
        <v>129</v>
      </c>
      <c r="AU904" s="222" t="s">
        <v>127</v>
      </c>
      <c r="AV904" s="14" t="s">
        <v>127</v>
      </c>
      <c r="AW904" s="14" t="s">
        <v>30</v>
      </c>
      <c r="AX904" s="14" t="s">
        <v>80</v>
      </c>
      <c r="AY904" s="222" t="s">
        <v>119</v>
      </c>
    </row>
    <row r="905" spans="1:65" s="2" customFormat="1" ht="24.2" customHeight="1">
      <c r="A905" s="34"/>
      <c r="B905" s="35"/>
      <c r="C905" s="187" t="s">
        <v>1430</v>
      </c>
      <c r="D905" s="187" t="s">
        <v>122</v>
      </c>
      <c r="E905" s="188" t="s">
        <v>1431</v>
      </c>
      <c r="F905" s="189" t="s">
        <v>1432</v>
      </c>
      <c r="G905" s="190" t="s">
        <v>125</v>
      </c>
      <c r="H905" s="191">
        <v>2.46</v>
      </c>
      <c r="I905" s="192"/>
      <c r="J905" s="193">
        <f>ROUND(I905*H905,2)</f>
        <v>0</v>
      </c>
      <c r="K905" s="194"/>
      <c r="L905" s="39"/>
      <c r="M905" s="195" t="s">
        <v>1</v>
      </c>
      <c r="N905" s="196" t="s">
        <v>38</v>
      </c>
      <c r="O905" s="71"/>
      <c r="P905" s="197">
        <f>O905*H905</f>
        <v>0</v>
      </c>
      <c r="Q905" s="197">
        <v>1.93242E-2</v>
      </c>
      <c r="R905" s="197">
        <f>Q905*H905</f>
        <v>4.7537532E-2</v>
      </c>
      <c r="S905" s="197">
        <v>0</v>
      </c>
      <c r="T905" s="198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99" t="s">
        <v>320</v>
      </c>
      <c r="AT905" s="199" t="s">
        <v>122</v>
      </c>
      <c r="AU905" s="199" t="s">
        <v>127</v>
      </c>
      <c r="AY905" s="17" t="s">
        <v>119</v>
      </c>
      <c r="BE905" s="200">
        <f>IF(N905="základní",J905,0)</f>
        <v>0</v>
      </c>
      <c r="BF905" s="200">
        <f>IF(N905="snížená",J905,0)</f>
        <v>0</v>
      </c>
      <c r="BG905" s="200">
        <f>IF(N905="zákl. přenesená",J905,0)</f>
        <v>0</v>
      </c>
      <c r="BH905" s="200">
        <f>IF(N905="sníž. přenesená",J905,0)</f>
        <v>0</v>
      </c>
      <c r="BI905" s="200">
        <f>IF(N905="nulová",J905,0)</f>
        <v>0</v>
      </c>
      <c r="BJ905" s="17" t="s">
        <v>127</v>
      </c>
      <c r="BK905" s="200">
        <f>ROUND(I905*H905,2)</f>
        <v>0</v>
      </c>
      <c r="BL905" s="17" t="s">
        <v>320</v>
      </c>
      <c r="BM905" s="199" t="s">
        <v>1433</v>
      </c>
    </row>
    <row r="906" spans="1:65" s="13" customFormat="1" ht="11.25">
      <c r="B906" s="201"/>
      <c r="C906" s="202"/>
      <c r="D906" s="203" t="s">
        <v>129</v>
      </c>
      <c r="E906" s="204" t="s">
        <v>1</v>
      </c>
      <c r="F906" s="205" t="s">
        <v>246</v>
      </c>
      <c r="G906" s="202"/>
      <c r="H906" s="204" t="s">
        <v>1</v>
      </c>
      <c r="I906" s="206"/>
      <c r="J906" s="202"/>
      <c r="K906" s="202"/>
      <c r="L906" s="207"/>
      <c r="M906" s="208"/>
      <c r="N906" s="209"/>
      <c r="O906" s="209"/>
      <c r="P906" s="209"/>
      <c r="Q906" s="209"/>
      <c r="R906" s="209"/>
      <c r="S906" s="209"/>
      <c r="T906" s="210"/>
      <c r="AT906" s="211" t="s">
        <v>129</v>
      </c>
      <c r="AU906" s="211" t="s">
        <v>127</v>
      </c>
      <c r="AV906" s="13" t="s">
        <v>80</v>
      </c>
      <c r="AW906" s="13" t="s">
        <v>30</v>
      </c>
      <c r="AX906" s="13" t="s">
        <v>72</v>
      </c>
      <c r="AY906" s="211" t="s">
        <v>119</v>
      </c>
    </row>
    <row r="907" spans="1:65" s="14" customFormat="1" ht="11.25">
      <c r="B907" s="212"/>
      <c r="C907" s="213"/>
      <c r="D907" s="203" t="s">
        <v>129</v>
      </c>
      <c r="E907" s="214" t="s">
        <v>1</v>
      </c>
      <c r="F907" s="215" t="s">
        <v>1434</v>
      </c>
      <c r="G907" s="213"/>
      <c r="H907" s="216">
        <v>2.46</v>
      </c>
      <c r="I907" s="217"/>
      <c r="J907" s="213"/>
      <c r="K907" s="213"/>
      <c r="L907" s="218"/>
      <c r="M907" s="219"/>
      <c r="N907" s="220"/>
      <c r="O907" s="220"/>
      <c r="P907" s="220"/>
      <c r="Q907" s="220"/>
      <c r="R907" s="220"/>
      <c r="S907" s="220"/>
      <c r="T907" s="221"/>
      <c r="AT907" s="222" t="s">
        <v>129</v>
      </c>
      <c r="AU907" s="222" t="s">
        <v>127</v>
      </c>
      <c r="AV907" s="14" t="s">
        <v>127</v>
      </c>
      <c r="AW907" s="14" t="s">
        <v>30</v>
      </c>
      <c r="AX907" s="14" t="s">
        <v>80</v>
      </c>
      <c r="AY907" s="222" t="s">
        <v>119</v>
      </c>
    </row>
    <row r="908" spans="1:65" s="2" customFormat="1" ht="24.2" customHeight="1">
      <c r="A908" s="34"/>
      <c r="B908" s="35"/>
      <c r="C908" s="187" t="s">
        <v>1435</v>
      </c>
      <c r="D908" s="187" t="s">
        <v>122</v>
      </c>
      <c r="E908" s="188" t="s">
        <v>1436</v>
      </c>
      <c r="F908" s="189" t="s">
        <v>1437</v>
      </c>
      <c r="G908" s="190" t="s">
        <v>125</v>
      </c>
      <c r="H908" s="191">
        <v>13.56</v>
      </c>
      <c r="I908" s="192"/>
      <c r="J908" s="193">
        <f>ROUND(I908*H908,2)</f>
        <v>0</v>
      </c>
      <c r="K908" s="194"/>
      <c r="L908" s="39"/>
      <c r="M908" s="195" t="s">
        <v>1</v>
      </c>
      <c r="N908" s="196" t="s">
        <v>38</v>
      </c>
      <c r="O908" s="71"/>
      <c r="P908" s="197">
        <f>O908*H908</f>
        <v>0</v>
      </c>
      <c r="Q908" s="197">
        <v>0</v>
      </c>
      <c r="R908" s="197">
        <f>Q908*H908</f>
        <v>0</v>
      </c>
      <c r="S908" s="197">
        <v>1.7250000000000001E-2</v>
      </c>
      <c r="T908" s="198">
        <f>S908*H908</f>
        <v>0.23391000000000003</v>
      </c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R908" s="199" t="s">
        <v>320</v>
      </c>
      <c r="AT908" s="199" t="s">
        <v>122</v>
      </c>
      <c r="AU908" s="199" t="s">
        <v>127</v>
      </c>
      <c r="AY908" s="17" t="s">
        <v>119</v>
      </c>
      <c r="BE908" s="200">
        <f>IF(N908="základní",J908,0)</f>
        <v>0</v>
      </c>
      <c r="BF908" s="200">
        <f>IF(N908="snížená",J908,0)</f>
        <v>0</v>
      </c>
      <c r="BG908" s="200">
        <f>IF(N908="zákl. přenesená",J908,0)</f>
        <v>0</v>
      </c>
      <c r="BH908" s="200">
        <f>IF(N908="sníž. přenesená",J908,0)</f>
        <v>0</v>
      </c>
      <c r="BI908" s="200">
        <f>IF(N908="nulová",J908,0)</f>
        <v>0</v>
      </c>
      <c r="BJ908" s="17" t="s">
        <v>127</v>
      </c>
      <c r="BK908" s="200">
        <f>ROUND(I908*H908,2)</f>
        <v>0</v>
      </c>
      <c r="BL908" s="17" t="s">
        <v>320</v>
      </c>
      <c r="BM908" s="199" t="s">
        <v>1438</v>
      </c>
    </row>
    <row r="909" spans="1:65" s="13" customFormat="1" ht="11.25">
      <c r="B909" s="201"/>
      <c r="C909" s="202"/>
      <c r="D909" s="203" t="s">
        <v>129</v>
      </c>
      <c r="E909" s="204" t="s">
        <v>1</v>
      </c>
      <c r="F909" s="205" t="s">
        <v>232</v>
      </c>
      <c r="G909" s="202"/>
      <c r="H909" s="204" t="s">
        <v>1</v>
      </c>
      <c r="I909" s="206"/>
      <c r="J909" s="202"/>
      <c r="K909" s="202"/>
      <c r="L909" s="207"/>
      <c r="M909" s="208"/>
      <c r="N909" s="209"/>
      <c r="O909" s="209"/>
      <c r="P909" s="209"/>
      <c r="Q909" s="209"/>
      <c r="R909" s="209"/>
      <c r="S909" s="209"/>
      <c r="T909" s="210"/>
      <c r="AT909" s="211" t="s">
        <v>129</v>
      </c>
      <c r="AU909" s="211" t="s">
        <v>127</v>
      </c>
      <c r="AV909" s="13" t="s">
        <v>80</v>
      </c>
      <c r="AW909" s="13" t="s">
        <v>30</v>
      </c>
      <c r="AX909" s="13" t="s">
        <v>72</v>
      </c>
      <c r="AY909" s="211" t="s">
        <v>119</v>
      </c>
    </row>
    <row r="910" spans="1:65" s="14" customFormat="1" ht="11.25">
      <c r="B910" s="212"/>
      <c r="C910" s="213"/>
      <c r="D910" s="203" t="s">
        <v>129</v>
      </c>
      <c r="E910" s="214" t="s">
        <v>1</v>
      </c>
      <c r="F910" s="215" t="s">
        <v>233</v>
      </c>
      <c r="G910" s="213"/>
      <c r="H910" s="216">
        <v>9.74</v>
      </c>
      <c r="I910" s="217"/>
      <c r="J910" s="213"/>
      <c r="K910" s="213"/>
      <c r="L910" s="218"/>
      <c r="M910" s="219"/>
      <c r="N910" s="220"/>
      <c r="O910" s="220"/>
      <c r="P910" s="220"/>
      <c r="Q910" s="220"/>
      <c r="R910" s="220"/>
      <c r="S910" s="220"/>
      <c r="T910" s="221"/>
      <c r="AT910" s="222" t="s">
        <v>129</v>
      </c>
      <c r="AU910" s="222" t="s">
        <v>127</v>
      </c>
      <c r="AV910" s="14" t="s">
        <v>127</v>
      </c>
      <c r="AW910" s="14" t="s">
        <v>30</v>
      </c>
      <c r="AX910" s="14" t="s">
        <v>72</v>
      </c>
      <c r="AY910" s="222" t="s">
        <v>119</v>
      </c>
    </row>
    <row r="911" spans="1:65" s="13" customFormat="1" ht="11.25">
      <c r="B911" s="201"/>
      <c r="C911" s="202"/>
      <c r="D911" s="203" t="s">
        <v>129</v>
      </c>
      <c r="E911" s="204" t="s">
        <v>1</v>
      </c>
      <c r="F911" s="205" t="s">
        <v>246</v>
      </c>
      <c r="G911" s="202"/>
      <c r="H911" s="204" t="s">
        <v>1</v>
      </c>
      <c r="I911" s="206"/>
      <c r="J911" s="202"/>
      <c r="K911" s="202"/>
      <c r="L911" s="207"/>
      <c r="M911" s="208"/>
      <c r="N911" s="209"/>
      <c r="O911" s="209"/>
      <c r="P911" s="209"/>
      <c r="Q911" s="209"/>
      <c r="R911" s="209"/>
      <c r="S911" s="209"/>
      <c r="T911" s="210"/>
      <c r="AT911" s="211" t="s">
        <v>129</v>
      </c>
      <c r="AU911" s="211" t="s">
        <v>127</v>
      </c>
      <c r="AV911" s="13" t="s">
        <v>80</v>
      </c>
      <c r="AW911" s="13" t="s">
        <v>30</v>
      </c>
      <c r="AX911" s="13" t="s">
        <v>72</v>
      </c>
      <c r="AY911" s="211" t="s">
        <v>119</v>
      </c>
    </row>
    <row r="912" spans="1:65" s="14" customFormat="1" ht="11.25">
      <c r="B912" s="212"/>
      <c r="C912" s="213"/>
      <c r="D912" s="203" t="s">
        <v>129</v>
      </c>
      <c r="E912" s="214" t="s">
        <v>1</v>
      </c>
      <c r="F912" s="215" t="s">
        <v>247</v>
      </c>
      <c r="G912" s="213"/>
      <c r="H912" s="216">
        <v>1.1499999999999999</v>
      </c>
      <c r="I912" s="217"/>
      <c r="J912" s="213"/>
      <c r="K912" s="213"/>
      <c r="L912" s="218"/>
      <c r="M912" s="219"/>
      <c r="N912" s="220"/>
      <c r="O912" s="220"/>
      <c r="P912" s="220"/>
      <c r="Q912" s="220"/>
      <c r="R912" s="220"/>
      <c r="S912" s="220"/>
      <c r="T912" s="221"/>
      <c r="AT912" s="222" t="s">
        <v>129</v>
      </c>
      <c r="AU912" s="222" t="s">
        <v>127</v>
      </c>
      <c r="AV912" s="14" t="s">
        <v>127</v>
      </c>
      <c r="AW912" s="14" t="s">
        <v>30</v>
      </c>
      <c r="AX912" s="14" t="s">
        <v>72</v>
      </c>
      <c r="AY912" s="222" t="s">
        <v>119</v>
      </c>
    </row>
    <row r="913" spans="1:65" s="13" customFormat="1" ht="11.25">
      <c r="B913" s="201"/>
      <c r="C913" s="202"/>
      <c r="D913" s="203" t="s">
        <v>129</v>
      </c>
      <c r="E913" s="204" t="s">
        <v>1</v>
      </c>
      <c r="F913" s="205" t="s">
        <v>248</v>
      </c>
      <c r="G913" s="202"/>
      <c r="H913" s="204" t="s">
        <v>1</v>
      </c>
      <c r="I913" s="206"/>
      <c r="J913" s="202"/>
      <c r="K913" s="202"/>
      <c r="L913" s="207"/>
      <c r="M913" s="208"/>
      <c r="N913" s="209"/>
      <c r="O913" s="209"/>
      <c r="P913" s="209"/>
      <c r="Q913" s="209"/>
      <c r="R913" s="209"/>
      <c r="S913" s="209"/>
      <c r="T913" s="210"/>
      <c r="AT913" s="211" t="s">
        <v>129</v>
      </c>
      <c r="AU913" s="211" t="s">
        <v>127</v>
      </c>
      <c r="AV913" s="13" t="s">
        <v>80</v>
      </c>
      <c r="AW913" s="13" t="s">
        <v>30</v>
      </c>
      <c r="AX913" s="13" t="s">
        <v>72</v>
      </c>
      <c r="AY913" s="211" t="s">
        <v>119</v>
      </c>
    </row>
    <row r="914" spans="1:65" s="14" customFormat="1" ht="11.25">
      <c r="B914" s="212"/>
      <c r="C914" s="213"/>
      <c r="D914" s="203" t="s">
        <v>129</v>
      </c>
      <c r="E914" s="214" t="s">
        <v>1</v>
      </c>
      <c r="F914" s="215" t="s">
        <v>249</v>
      </c>
      <c r="G914" s="213"/>
      <c r="H914" s="216">
        <v>2.67</v>
      </c>
      <c r="I914" s="217"/>
      <c r="J914" s="213"/>
      <c r="K914" s="213"/>
      <c r="L914" s="218"/>
      <c r="M914" s="219"/>
      <c r="N914" s="220"/>
      <c r="O914" s="220"/>
      <c r="P914" s="220"/>
      <c r="Q914" s="220"/>
      <c r="R914" s="220"/>
      <c r="S914" s="220"/>
      <c r="T914" s="221"/>
      <c r="AT914" s="222" t="s">
        <v>129</v>
      </c>
      <c r="AU914" s="222" t="s">
        <v>127</v>
      </c>
      <c r="AV914" s="14" t="s">
        <v>127</v>
      </c>
      <c r="AW914" s="14" t="s">
        <v>30</v>
      </c>
      <c r="AX914" s="14" t="s">
        <v>72</v>
      </c>
      <c r="AY914" s="222" t="s">
        <v>119</v>
      </c>
    </row>
    <row r="915" spans="1:65" s="15" customFormat="1" ht="11.25">
      <c r="B915" s="223"/>
      <c r="C915" s="224"/>
      <c r="D915" s="203" t="s">
        <v>129</v>
      </c>
      <c r="E915" s="225" t="s">
        <v>1</v>
      </c>
      <c r="F915" s="226" t="s">
        <v>138</v>
      </c>
      <c r="G915" s="224"/>
      <c r="H915" s="227">
        <v>13.56</v>
      </c>
      <c r="I915" s="228"/>
      <c r="J915" s="224"/>
      <c r="K915" s="224"/>
      <c r="L915" s="229"/>
      <c r="M915" s="230"/>
      <c r="N915" s="231"/>
      <c r="O915" s="231"/>
      <c r="P915" s="231"/>
      <c r="Q915" s="231"/>
      <c r="R915" s="231"/>
      <c r="S915" s="231"/>
      <c r="T915" s="232"/>
      <c r="AT915" s="233" t="s">
        <v>129</v>
      </c>
      <c r="AU915" s="233" t="s">
        <v>127</v>
      </c>
      <c r="AV915" s="15" t="s">
        <v>126</v>
      </c>
      <c r="AW915" s="15" t="s">
        <v>30</v>
      </c>
      <c r="AX915" s="15" t="s">
        <v>80</v>
      </c>
      <c r="AY915" s="233" t="s">
        <v>119</v>
      </c>
    </row>
    <row r="916" spans="1:65" s="2" customFormat="1" ht="33" customHeight="1">
      <c r="A916" s="34"/>
      <c r="B916" s="35"/>
      <c r="C916" s="187" t="s">
        <v>1439</v>
      </c>
      <c r="D916" s="187" t="s">
        <v>122</v>
      </c>
      <c r="E916" s="188" t="s">
        <v>1440</v>
      </c>
      <c r="F916" s="189" t="s">
        <v>1441</v>
      </c>
      <c r="G916" s="190" t="s">
        <v>190</v>
      </c>
      <c r="H916" s="191">
        <v>1</v>
      </c>
      <c r="I916" s="192"/>
      <c r="J916" s="193">
        <f>ROUND(I916*H916,2)</f>
        <v>0</v>
      </c>
      <c r="K916" s="194"/>
      <c r="L916" s="39"/>
      <c r="M916" s="195" t="s">
        <v>1</v>
      </c>
      <c r="N916" s="196" t="s">
        <v>38</v>
      </c>
      <c r="O916" s="71"/>
      <c r="P916" s="197">
        <f>O916*H916</f>
        <v>0</v>
      </c>
      <c r="Q916" s="197">
        <v>3.1999999999999999E-5</v>
      </c>
      <c r="R916" s="197">
        <f>Q916*H916</f>
        <v>3.1999999999999999E-5</v>
      </c>
      <c r="S916" s="197">
        <v>0</v>
      </c>
      <c r="T916" s="198">
        <f>S916*H916</f>
        <v>0</v>
      </c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R916" s="199" t="s">
        <v>320</v>
      </c>
      <c r="AT916" s="199" t="s">
        <v>122</v>
      </c>
      <c r="AU916" s="199" t="s">
        <v>127</v>
      </c>
      <c r="AY916" s="17" t="s">
        <v>119</v>
      </c>
      <c r="BE916" s="200">
        <f>IF(N916="základní",J916,0)</f>
        <v>0</v>
      </c>
      <c r="BF916" s="200">
        <f>IF(N916="snížená",J916,0)</f>
        <v>0</v>
      </c>
      <c r="BG916" s="200">
        <f>IF(N916="zákl. přenesená",J916,0)</f>
        <v>0</v>
      </c>
      <c r="BH916" s="200">
        <f>IF(N916="sníž. přenesená",J916,0)</f>
        <v>0</v>
      </c>
      <c r="BI916" s="200">
        <f>IF(N916="nulová",J916,0)</f>
        <v>0</v>
      </c>
      <c r="BJ916" s="17" t="s">
        <v>127</v>
      </c>
      <c r="BK916" s="200">
        <f>ROUND(I916*H916,2)</f>
        <v>0</v>
      </c>
      <c r="BL916" s="17" t="s">
        <v>320</v>
      </c>
      <c r="BM916" s="199" t="s">
        <v>1442</v>
      </c>
    </row>
    <row r="917" spans="1:65" s="13" customFormat="1" ht="11.25">
      <c r="B917" s="201"/>
      <c r="C917" s="202"/>
      <c r="D917" s="203" t="s">
        <v>129</v>
      </c>
      <c r="E917" s="204" t="s">
        <v>1</v>
      </c>
      <c r="F917" s="205" t="s">
        <v>1443</v>
      </c>
      <c r="G917" s="202"/>
      <c r="H917" s="204" t="s">
        <v>1</v>
      </c>
      <c r="I917" s="206"/>
      <c r="J917" s="202"/>
      <c r="K917" s="202"/>
      <c r="L917" s="207"/>
      <c r="M917" s="208"/>
      <c r="N917" s="209"/>
      <c r="O917" s="209"/>
      <c r="P917" s="209"/>
      <c r="Q917" s="209"/>
      <c r="R917" s="209"/>
      <c r="S917" s="209"/>
      <c r="T917" s="210"/>
      <c r="AT917" s="211" t="s">
        <v>129</v>
      </c>
      <c r="AU917" s="211" t="s">
        <v>127</v>
      </c>
      <c r="AV917" s="13" t="s">
        <v>80</v>
      </c>
      <c r="AW917" s="13" t="s">
        <v>30</v>
      </c>
      <c r="AX917" s="13" t="s">
        <v>72</v>
      </c>
      <c r="AY917" s="211" t="s">
        <v>119</v>
      </c>
    </row>
    <row r="918" spans="1:65" s="14" customFormat="1" ht="11.25">
      <c r="B918" s="212"/>
      <c r="C918" s="213"/>
      <c r="D918" s="203" t="s">
        <v>129</v>
      </c>
      <c r="E918" s="214" t="s">
        <v>1</v>
      </c>
      <c r="F918" s="215" t="s">
        <v>80</v>
      </c>
      <c r="G918" s="213"/>
      <c r="H918" s="216">
        <v>1</v>
      </c>
      <c r="I918" s="217"/>
      <c r="J918" s="213"/>
      <c r="K918" s="213"/>
      <c r="L918" s="218"/>
      <c r="M918" s="219"/>
      <c r="N918" s="220"/>
      <c r="O918" s="220"/>
      <c r="P918" s="220"/>
      <c r="Q918" s="220"/>
      <c r="R918" s="220"/>
      <c r="S918" s="220"/>
      <c r="T918" s="221"/>
      <c r="AT918" s="222" t="s">
        <v>129</v>
      </c>
      <c r="AU918" s="222" t="s">
        <v>127</v>
      </c>
      <c r="AV918" s="14" t="s">
        <v>127</v>
      </c>
      <c r="AW918" s="14" t="s">
        <v>30</v>
      </c>
      <c r="AX918" s="14" t="s">
        <v>80</v>
      </c>
      <c r="AY918" s="222" t="s">
        <v>119</v>
      </c>
    </row>
    <row r="919" spans="1:65" s="2" customFormat="1" ht="24.2" customHeight="1">
      <c r="A919" s="34"/>
      <c r="B919" s="35"/>
      <c r="C919" s="239" t="s">
        <v>1444</v>
      </c>
      <c r="D919" s="239" t="s">
        <v>202</v>
      </c>
      <c r="E919" s="240" t="s">
        <v>1445</v>
      </c>
      <c r="F919" s="241" t="s">
        <v>1446</v>
      </c>
      <c r="G919" s="242" t="s">
        <v>190</v>
      </c>
      <c r="H919" s="243">
        <v>1</v>
      </c>
      <c r="I919" s="244"/>
      <c r="J919" s="245">
        <f>ROUND(I919*H919,2)</f>
        <v>0</v>
      </c>
      <c r="K919" s="246"/>
      <c r="L919" s="247"/>
      <c r="M919" s="248" t="s">
        <v>1</v>
      </c>
      <c r="N919" s="249" t="s">
        <v>38</v>
      </c>
      <c r="O919" s="71"/>
      <c r="P919" s="197">
        <f>O919*H919</f>
        <v>0</v>
      </c>
      <c r="Q919" s="197">
        <v>4.1999999999999997E-3</v>
      </c>
      <c r="R919" s="197">
        <f>Q919*H919</f>
        <v>4.1999999999999997E-3</v>
      </c>
      <c r="S919" s="197">
        <v>0</v>
      </c>
      <c r="T919" s="198">
        <f>S919*H919</f>
        <v>0</v>
      </c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R919" s="199" t="s">
        <v>406</v>
      </c>
      <c r="AT919" s="199" t="s">
        <v>202</v>
      </c>
      <c r="AU919" s="199" t="s">
        <v>127</v>
      </c>
      <c r="AY919" s="17" t="s">
        <v>119</v>
      </c>
      <c r="BE919" s="200">
        <f>IF(N919="základní",J919,0)</f>
        <v>0</v>
      </c>
      <c r="BF919" s="200">
        <f>IF(N919="snížená",J919,0)</f>
        <v>0</v>
      </c>
      <c r="BG919" s="200">
        <f>IF(N919="zákl. přenesená",J919,0)</f>
        <v>0</v>
      </c>
      <c r="BH919" s="200">
        <f>IF(N919="sníž. přenesená",J919,0)</f>
        <v>0</v>
      </c>
      <c r="BI919" s="200">
        <f>IF(N919="nulová",J919,0)</f>
        <v>0</v>
      </c>
      <c r="BJ919" s="17" t="s">
        <v>127</v>
      </c>
      <c r="BK919" s="200">
        <f>ROUND(I919*H919,2)</f>
        <v>0</v>
      </c>
      <c r="BL919" s="17" t="s">
        <v>320</v>
      </c>
      <c r="BM919" s="199" t="s">
        <v>1447</v>
      </c>
    </row>
    <row r="920" spans="1:65" s="2" customFormat="1" ht="24.2" customHeight="1">
      <c r="A920" s="34"/>
      <c r="B920" s="35"/>
      <c r="C920" s="187" t="s">
        <v>1448</v>
      </c>
      <c r="D920" s="187" t="s">
        <v>122</v>
      </c>
      <c r="E920" s="188" t="s">
        <v>1449</v>
      </c>
      <c r="F920" s="189" t="s">
        <v>1450</v>
      </c>
      <c r="G920" s="190" t="s">
        <v>195</v>
      </c>
      <c r="H920" s="191">
        <v>0.53400000000000003</v>
      </c>
      <c r="I920" s="192"/>
      <c r="J920" s="193">
        <f>ROUND(I920*H920,2)</f>
        <v>0</v>
      </c>
      <c r="K920" s="194"/>
      <c r="L920" s="39"/>
      <c r="M920" s="195" t="s">
        <v>1</v>
      </c>
      <c r="N920" s="196" t="s">
        <v>38</v>
      </c>
      <c r="O920" s="71"/>
      <c r="P920" s="197">
        <f>O920*H920</f>
        <v>0</v>
      </c>
      <c r="Q920" s="197">
        <v>0</v>
      </c>
      <c r="R920" s="197">
        <f>Q920*H920</f>
        <v>0</v>
      </c>
      <c r="S920" s="197">
        <v>0</v>
      </c>
      <c r="T920" s="198">
        <f>S920*H920</f>
        <v>0</v>
      </c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R920" s="199" t="s">
        <v>320</v>
      </c>
      <c r="AT920" s="199" t="s">
        <v>122</v>
      </c>
      <c r="AU920" s="199" t="s">
        <v>127</v>
      </c>
      <c r="AY920" s="17" t="s">
        <v>119</v>
      </c>
      <c r="BE920" s="200">
        <f>IF(N920="základní",J920,0)</f>
        <v>0</v>
      </c>
      <c r="BF920" s="200">
        <f>IF(N920="snížená",J920,0)</f>
        <v>0</v>
      </c>
      <c r="BG920" s="200">
        <f>IF(N920="zákl. přenesená",J920,0)</f>
        <v>0</v>
      </c>
      <c r="BH920" s="200">
        <f>IF(N920="sníž. přenesená",J920,0)</f>
        <v>0</v>
      </c>
      <c r="BI920" s="200">
        <f>IF(N920="nulová",J920,0)</f>
        <v>0</v>
      </c>
      <c r="BJ920" s="17" t="s">
        <v>127</v>
      </c>
      <c r="BK920" s="200">
        <f>ROUND(I920*H920,2)</f>
        <v>0</v>
      </c>
      <c r="BL920" s="17" t="s">
        <v>320</v>
      </c>
      <c r="BM920" s="199" t="s">
        <v>1451</v>
      </c>
    </row>
    <row r="921" spans="1:65" s="2" customFormat="1" ht="24.2" customHeight="1">
      <c r="A921" s="34"/>
      <c r="B921" s="35"/>
      <c r="C921" s="187" t="s">
        <v>1452</v>
      </c>
      <c r="D921" s="187" t="s">
        <v>122</v>
      </c>
      <c r="E921" s="188" t="s">
        <v>1453</v>
      </c>
      <c r="F921" s="189" t="s">
        <v>1454</v>
      </c>
      <c r="G921" s="190" t="s">
        <v>195</v>
      </c>
      <c r="H921" s="191">
        <v>0.53400000000000003</v>
      </c>
      <c r="I921" s="192"/>
      <c r="J921" s="193">
        <f>ROUND(I921*H921,2)</f>
        <v>0</v>
      </c>
      <c r="K921" s="194"/>
      <c r="L921" s="39"/>
      <c r="M921" s="195" t="s">
        <v>1</v>
      </c>
      <c r="N921" s="196" t="s">
        <v>38</v>
      </c>
      <c r="O921" s="71"/>
      <c r="P921" s="197">
        <f>O921*H921</f>
        <v>0</v>
      </c>
      <c r="Q921" s="197">
        <v>0</v>
      </c>
      <c r="R921" s="197">
        <f>Q921*H921</f>
        <v>0</v>
      </c>
      <c r="S921" s="197">
        <v>0</v>
      </c>
      <c r="T921" s="198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199" t="s">
        <v>320</v>
      </c>
      <c r="AT921" s="199" t="s">
        <v>122</v>
      </c>
      <c r="AU921" s="199" t="s">
        <v>127</v>
      </c>
      <c r="AY921" s="17" t="s">
        <v>119</v>
      </c>
      <c r="BE921" s="200">
        <f>IF(N921="základní",J921,0)</f>
        <v>0</v>
      </c>
      <c r="BF921" s="200">
        <f>IF(N921="snížená",J921,0)</f>
        <v>0</v>
      </c>
      <c r="BG921" s="200">
        <f>IF(N921="zákl. přenesená",J921,0)</f>
        <v>0</v>
      </c>
      <c r="BH921" s="200">
        <f>IF(N921="sníž. přenesená",J921,0)</f>
        <v>0</v>
      </c>
      <c r="BI921" s="200">
        <f>IF(N921="nulová",J921,0)</f>
        <v>0</v>
      </c>
      <c r="BJ921" s="17" t="s">
        <v>127</v>
      </c>
      <c r="BK921" s="200">
        <f>ROUND(I921*H921,2)</f>
        <v>0</v>
      </c>
      <c r="BL921" s="17" t="s">
        <v>320</v>
      </c>
      <c r="BM921" s="199" t="s">
        <v>1455</v>
      </c>
    </row>
    <row r="922" spans="1:65" s="12" customFormat="1" ht="22.9" customHeight="1">
      <c r="B922" s="171"/>
      <c r="C922" s="172"/>
      <c r="D922" s="173" t="s">
        <v>71</v>
      </c>
      <c r="E922" s="185" t="s">
        <v>1456</v>
      </c>
      <c r="F922" s="185" t="s">
        <v>1457</v>
      </c>
      <c r="G922" s="172"/>
      <c r="H922" s="172"/>
      <c r="I922" s="175"/>
      <c r="J922" s="186">
        <f>BK922</f>
        <v>0</v>
      </c>
      <c r="K922" s="172"/>
      <c r="L922" s="177"/>
      <c r="M922" s="178"/>
      <c r="N922" s="179"/>
      <c r="O922" s="179"/>
      <c r="P922" s="180">
        <f>SUM(P923:P965)</f>
        <v>0</v>
      </c>
      <c r="Q922" s="179"/>
      <c r="R922" s="180">
        <f>SUM(R923:R965)</f>
        <v>0.17173000000000002</v>
      </c>
      <c r="S922" s="179"/>
      <c r="T922" s="181">
        <f>SUM(T923:T965)</f>
        <v>0.69062760000000001</v>
      </c>
      <c r="AR922" s="182" t="s">
        <v>127</v>
      </c>
      <c r="AT922" s="183" t="s">
        <v>71</v>
      </c>
      <c r="AU922" s="183" t="s">
        <v>80</v>
      </c>
      <c r="AY922" s="182" t="s">
        <v>119</v>
      </c>
      <c r="BK922" s="184">
        <f>SUM(BK923:BK965)</f>
        <v>0</v>
      </c>
    </row>
    <row r="923" spans="1:65" s="2" customFormat="1" ht="16.5" customHeight="1">
      <c r="A923" s="34"/>
      <c r="B923" s="35"/>
      <c r="C923" s="187" t="s">
        <v>1458</v>
      </c>
      <c r="D923" s="187" t="s">
        <v>122</v>
      </c>
      <c r="E923" s="188" t="s">
        <v>1459</v>
      </c>
      <c r="F923" s="189" t="s">
        <v>1460</v>
      </c>
      <c r="G923" s="190" t="s">
        <v>125</v>
      </c>
      <c r="H923" s="191">
        <v>5.5679999999999996</v>
      </c>
      <c r="I923" s="192"/>
      <c r="J923" s="193">
        <f>ROUND(I923*H923,2)</f>
        <v>0</v>
      </c>
      <c r="K923" s="194"/>
      <c r="L923" s="39"/>
      <c r="M923" s="195" t="s">
        <v>1</v>
      </c>
      <c r="N923" s="196" t="s">
        <v>38</v>
      </c>
      <c r="O923" s="71"/>
      <c r="P923" s="197">
        <f>O923*H923</f>
        <v>0</v>
      </c>
      <c r="Q923" s="197">
        <v>0</v>
      </c>
      <c r="R923" s="197">
        <f>Q923*H923</f>
        <v>0</v>
      </c>
      <c r="S923" s="197">
        <v>1.695E-2</v>
      </c>
      <c r="T923" s="198">
        <f>S923*H923</f>
        <v>9.4377599999999992E-2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99" t="s">
        <v>320</v>
      </c>
      <c r="AT923" s="199" t="s">
        <v>122</v>
      </c>
      <c r="AU923" s="199" t="s">
        <v>127</v>
      </c>
      <c r="AY923" s="17" t="s">
        <v>119</v>
      </c>
      <c r="BE923" s="200">
        <f>IF(N923="základní",J923,0)</f>
        <v>0</v>
      </c>
      <c r="BF923" s="200">
        <f>IF(N923="snížená",J923,0)</f>
        <v>0</v>
      </c>
      <c r="BG923" s="200">
        <f>IF(N923="zákl. přenesená",J923,0)</f>
        <v>0</v>
      </c>
      <c r="BH923" s="200">
        <f>IF(N923="sníž. přenesená",J923,0)</f>
        <v>0</v>
      </c>
      <c r="BI923" s="200">
        <f>IF(N923="nulová",J923,0)</f>
        <v>0</v>
      </c>
      <c r="BJ923" s="17" t="s">
        <v>127</v>
      </c>
      <c r="BK923" s="200">
        <f>ROUND(I923*H923,2)</f>
        <v>0</v>
      </c>
      <c r="BL923" s="17" t="s">
        <v>320</v>
      </c>
      <c r="BM923" s="199" t="s">
        <v>1461</v>
      </c>
    </row>
    <row r="924" spans="1:65" s="13" customFormat="1" ht="11.25">
      <c r="B924" s="201"/>
      <c r="C924" s="202"/>
      <c r="D924" s="203" t="s">
        <v>129</v>
      </c>
      <c r="E924" s="204" t="s">
        <v>1</v>
      </c>
      <c r="F924" s="205" t="s">
        <v>246</v>
      </c>
      <c r="G924" s="202"/>
      <c r="H924" s="204" t="s">
        <v>1</v>
      </c>
      <c r="I924" s="206"/>
      <c r="J924" s="202"/>
      <c r="K924" s="202"/>
      <c r="L924" s="207"/>
      <c r="M924" s="208"/>
      <c r="N924" s="209"/>
      <c r="O924" s="209"/>
      <c r="P924" s="209"/>
      <c r="Q924" s="209"/>
      <c r="R924" s="209"/>
      <c r="S924" s="209"/>
      <c r="T924" s="210"/>
      <c r="AT924" s="211" t="s">
        <v>129</v>
      </c>
      <c r="AU924" s="211" t="s">
        <v>127</v>
      </c>
      <c r="AV924" s="13" t="s">
        <v>80</v>
      </c>
      <c r="AW924" s="13" t="s">
        <v>30</v>
      </c>
      <c r="AX924" s="13" t="s">
        <v>72</v>
      </c>
      <c r="AY924" s="211" t="s">
        <v>119</v>
      </c>
    </row>
    <row r="925" spans="1:65" s="14" customFormat="1" ht="11.25">
      <c r="B925" s="212"/>
      <c r="C925" s="213"/>
      <c r="D925" s="203" t="s">
        <v>129</v>
      </c>
      <c r="E925" s="214" t="s">
        <v>1</v>
      </c>
      <c r="F925" s="215" t="s">
        <v>1462</v>
      </c>
      <c r="G925" s="213"/>
      <c r="H925" s="216">
        <v>1.9679999999999997</v>
      </c>
      <c r="I925" s="217"/>
      <c r="J925" s="213"/>
      <c r="K925" s="213"/>
      <c r="L925" s="218"/>
      <c r="M925" s="219"/>
      <c r="N925" s="220"/>
      <c r="O925" s="220"/>
      <c r="P925" s="220"/>
      <c r="Q925" s="220"/>
      <c r="R925" s="220"/>
      <c r="S925" s="220"/>
      <c r="T925" s="221"/>
      <c r="AT925" s="222" t="s">
        <v>129</v>
      </c>
      <c r="AU925" s="222" t="s">
        <v>127</v>
      </c>
      <c r="AV925" s="14" t="s">
        <v>127</v>
      </c>
      <c r="AW925" s="14" t="s">
        <v>30</v>
      </c>
      <c r="AX925" s="14" t="s">
        <v>72</v>
      </c>
      <c r="AY925" s="222" t="s">
        <v>119</v>
      </c>
    </row>
    <row r="926" spans="1:65" s="13" customFormat="1" ht="11.25">
      <c r="B926" s="201"/>
      <c r="C926" s="202"/>
      <c r="D926" s="203" t="s">
        <v>129</v>
      </c>
      <c r="E926" s="204" t="s">
        <v>1</v>
      </c>
      <c r="F926" s="205" t="s">
        <v>1463</v>
      </c>
      <c r="G926" s="202"/>
      <c r="H926" s="204" t="s">
        <v>1</v>
      </c>
      <c r="I926" s="206"/>
      <c r="J926" s="202"/>
      <c r="K926" s="202"/>
      <c r="L926" s="207"/>
      <c r="M926" s="208"/>
      <c r="N926" s="209"/>
      <c r="O926" s="209"/>
      <c r="P926" s="209"/>
      <c r="Q926" s="209"/>
      <c r="R926" s="209"/>
      <c r="S926" s="209"/>
      <c r="T926" s="210"/>
      <c r="AT926" s="211" t="s">
        <v>129</v>
      </c>
      <c r="AU926" s="211" t="s">
        <v>127</v>
      </c>
      <c r="AV926" s="13" t="s">
        <v>80</v>
      </c>
      <c r="AW926" s="13" t="s">
        <v>30</v>
      </c>
      <c r="AX926" s="13" t="s">
        <v>72</v>
      </c>
      <c r="AY926" s="211" t="s">
        <v>119</v>
      </c>
    </row>
    <row r="927" spans="1:65" s="14" customFormat="1" ht="11.25">
      <c r="B927" s="212"/>
      <c r="C927" s="213"/>
      <c r="D927" s="203" t="s">
        <v>129</v>
      </c>
      <c r="E927" s="214" t="s">
        <v>1</v>
      </c>
      <c r="F927" s="215" t="s">
        <v>1464</v>
      </c>
      <c r="G927" s="213"/>
      <c r="H927" s="216">
        <v>3.5999999999999996</v>
      </c>
      <c r="I927" s="217"/>
      <c r="J927" s="213"/>
      <c r="K927" s="213"/>
      <c r="L927" s="218"/>
      <c r="M927" s="219"/>
      <c r="N927" s="220"/>
      <c r="O927" s="220"/>
      <c r="P927" s="220"/>
      <c r="Q927" s="220"/>
      <c r="R927" s="220"/>
      <c r="S927" s="220"/>
      <c r="T927" s="221"/>
      <c r="AT927" s="222" t="s">
        <v>129</v>
      </c>
      <c r="AU927" s="222" t="s">
        <v>127</v>
      </c>
      <c r="AV927" s="14" t="s">
        <v>127</v>
      </c>
      <c r="AW927" s="14" t="s">
        <v>30</v>
      </c>
      <c r="AX927" s="14" t="s">
        <v>72</v>
      </c>
      <c r="AY927" s="222" t="s">
        <v>119</v>
      </c>
    </row>
    <row r="928" spans="1:65" s="15" customFormat="1" ht="11.25">
      <c r="B928" s="223"/>
      <c r="C928" s="224"/>
      <c r="D928" s="203" t="s">
        <v>129</v>
      </c>
      <c r="E928" s="225" t="s">
        <v>1</v>
      </c>
      <c r="F928" s="226" t="s">
        <v>138</v>
      </c>
      <c r="G928" s="224"/>
      <c r="H928" s="227">
        <v>5.5679999999999996</v>
      </c>
      <c r="I928" s="228"/>
      <c r="J928" s="224"/>
      <c r="K928" s="224"/>
      <c r="L928" s="229"/>
      <c r="M928" s="230"/>
      <c r="N928" s="231"/>
      <c r="O928" s="231"/>
      <c r="P928" s="231"/>
      <c r="Q928" s="231"/>
      <c r="R928" s="231"/>
      <c r="S928" s="231"/>
      <c r="T928" s="232"/>
      <c r="AT928" s="233" t="s">
        <v>129</v>
      </c>
      <c r="AU928" s="233" t="s">
        <v>127</v>
      </c>
      <c r="AV928" s="15" t="s">
        <v>126</v>
      </c>
      <c r="AW928" s="15" t="s">
        <v>30</v>
      </c>
      <c r="AX928" s="15" t="s">
        <v>80</v>
      </c>
      <c r="AY928" s="233" t="s">
        <v>119</v>
      </c>
    </row>
    <row r="929" spans="1:65" s="2" customFormat="1" ht="21.75" customHeight="1">
      <c r="A929" s="34"/>
      <c r="B929" s="35"/>
      <c r="C929" s="187" t="s">
        <v>1465</v>
      </c>
      <c r="D929" s="187" t="s">
        <v>122</v>
      </c>
      <c r="E929" s="188" t="s">
        <v>1466</v>
      </c>
      <c r="F929" s="189" t="s">
        <v>1467</v>
      </c>
      <c r="G929" s="190" t="s">
        <v>190</v>
      </c>
      <c r="H929" s="191">
        <v>5</v>
      </c>
      <c r="I929" s="192"/>
      <c r="J929" s="193">
        <f>ROUND(I929*H929,2)</f>
        <v>0</v>
      </c>
      <c r="K929" s="194"/>
      <c r="L929" s="39"/>
      <c r="M929" s="195" t="s">
        <v>1</v>
      </c>
      <c r="N929" s="196" t="s">
        <v>38</v>
      </c>
      <c r="O929" s="71"/>
      <c r="P929" s="197">
        <f>O929*H929</f>
        <v>0</v>
      </c>
      <c r="Q929" s="197">
        <v>0</v>
      </c>
      <c r="R929" s="197">
        <f>Q929*H929</f>
        <v>0</v>
      </c>
      <c r="S929" s="197">
        <v>1.9650000000000001E-2</v>
      </c>
      <c r="T929" s="198">
        <f>S929*H929</f>
        <v>9.8250000000000004E-2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199" t="s">
        <v>320</v>
      </c>
      <c r="AT929" s="199" t="s">
        <v>122</v>
      </c>
      <c r="AU929" s="199" t="s">
        <v>127</v>
      </c>
      <c r="AY929" s="17" t="s">
        <v>119</v>
      </c>
      <c r="BE929" s="200">
        <f>IF(N929="základní",J929,0)</f>
        <v>0</v>
      </c>
      <c r="BF929" s="200">
        <f>IF(N929="snížená",J929,0)</f>
        <v>0</v>
      </c>
      <c r="BG929" s="200">
        <f>IF(N929="zákl. přenesená",J929,0)</f>
        <v>0</v>
      </c>
      <c r="BH929" s="200">
        <f>IF(N929="sníž. přenesená",J929,0)</f>
        <v>0</v>
      </c>
      <c r="BI929" s="200">
        <f>IF(N929="nulová",J929,0)</f>
        <v>0</v>
      </c>
      <c r="BJ929" s="17" t="s">
        <v>127</v>
      </c>
      <c r="BK929" s="200">
        <f>ROUND(I929*H929,2)</f>
        <v>0</v>
      </c>
      <c r="BL929" s="17" t="s">
        <v>320</v>
      </c>
      <c r="BM929" s="199" t="s">
        <v>1468</v>
      </c>
    </row>
    <row r="930" spans="1:65" s="13" customFormat="1" ht="11.25">
      <c r="B930" s="201"/>
      <c r="C930" s="202"/>
      <c r="D930" s="203" t="s">
        <v>129</v>
      </c>
      <c r="E930" s="204" t="s">
        <v>1</v>
      </c>
      <c r="F930" s="205" t="s">
        <v>1381</v>
      </c>
      <c r="G930" s="202"/>
      <c r="H930" s="204" t="s">
        <v>1</v>
      </c>
      <c r="I930" s="206"/>
      <c r="J930" s="202"/>
      <c r="K930" s="202"/>
      <c r="L930" s="207"/>
      <c r="M930" s="208"/>
      <c r="N930" s="209"/>
      <c r="O930" s="209"/>
      <c r="P930" s="209"/>
      <c r="Q930" s="209"/>
      <c r="R930" s="209"/>
      <c r="S930" s="209"/>
      <c r="T930" s="210"/>
      <c r="AT930" s="211" t="s">
        <v>129</v>
      </c>
      <c r="AU930" s="211" t="s">
        <v>127</v>
      </c>
      <c r="AV930" s="13" t="s">
        <v>80</v>
      </c>
      <c r="AW930" s="13" t="s">
        <v>30</v>
      </c>
      <c r="AX930" s="13" t="s">
        <v>72</v>
      </c>
      <c r="AY930" s="211" t="s">
        <v>119</v>
      </c>
    </row>
    <row r="931" spans="1:65" s="14" customFormat="1" ht="11.25">
      <c r="B931" s="212"/>
      <c r="C931" s="213"/>
      <c r="D931" s="203" t="s">
        <v>129</v>
      </c>
      <c r="E931" s="214" t="s">
        <v>1</v>
      </c>
      <c r="F931" s="215" t="s">
        <v>1469</v>
      </c>
      <c r="G931" s="213"/>
      <c r="H931" s="216">
        <v>5</v>
      </c>
      <c r="I931" s="217"/>
      <c r="J931" s="213"/>
      <c r="K931" s="213"/>
      <c r="L931" s="218"/>
      <c r="M931" s="219"/>
      <c r="N931" s="220"/>
      <c r="O931" s="220"/>
      <c r="P931" s="220"/>
      <c r="Q931" s="220"/>
      <c r="R931" s="220"/>
      <c r="S931" s="220"/>
      <c r="T931" s="221"/>
      <c r="AT931" s="222" t="s">
        <v>129</v>
      </c>
      <c r="AU931" s="222" t="s">
        <v>127</v>
      </c>
      <c r="AV931" s="14" t="s">
        <v>127</v>
      </c>
      <c r="AW931" s="14" t="s">
        <v>30</v>
      </c>
      <c r="AX931" s="14" t="s">
        <v>80</v>
      </c>
      <c r="AY931" s="222" t="s">
        <v>119</v>
      </c>
    </row>
    <row r="932" spans="1:65" s="2" customFormat="1" ht="16.5" customHeight="1">
      <c r="A932" s="34"/>
      <c r="B932" s="35"/>
      <c r="C932" s="187" t="s">
        <v>1470</v>
      </c>
      <c r="D932" s="187" t="s">
        <v>122</v>
      </c>
      <c r="E932" s="188" t="s">
        <v>1471</v>
      </c>
      <c r="F932" s="189" t="s">
        <v>1472</v>
      </c>
      <c r="G932" s="190" t="s">
        <v>190</v>
      </c>
      <c r="H932" s="191">
        <v>1</v>
      </c>
      <c r="I932" s="192"/>
      <c r="J932" s="193">
        <f>ROUND(I932*H932,2)</f>
        <v>0</v>
      </c>
      <c r="K932" s="194"/>
      <c r="L932" s="39"/>
      <c r="M932" s="195" t="s">
        <v>1</v>
      </c>
      <c r="N932" s="196" t="s">
        <v>38</v>
      </c>
      <c r="O932" s="71"/>
      <c r="P932" s="197">
        <f>O932*H932</f>
        <v>0</v>
      </c>
      <c r="Q932" s="197">
        <v>0</v>
      </c>
      <c r="R932" s="197">
        <f>Q932*H932</f>
        <v>0</v>
      </c>
      <c r="S932" s="197">
        <v>0</v>
      </c>
      <c r="T932" s="198">
        <f>S932*H932</f>
        <v>0</v>
      </c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R932" s="199" t="s">
        <v>320</v>
      </c>
      <c r="AT932" s="199" t="s">
        <v>122</v>
      </c>
      <c r="AU932" s="199" t="s">
        <v>127</v>
      </c>
      <c r="AY932" s="17" t="s">
        <v>119</v>
      </c>
      <c r="BE932" s="200">
        <f>IF(N932="základní",J932,0)</f>
        <v>0</v>
      </c>
      <c r="BF932" s="200">
        <f>IF(N932="snížená",J932,0)</f>
        <v>0</v>
      </c>
      <c r="BG932" s="200">
        <f>IF(N932="zákl. přenesená",J932,0)</f>
        <v>0</v>
      </c>
      <c r="BH932" s="200">
        <f>IF(N932="sníž. přenesená",J932,0)</f>
        <v>0</v>
      </c>
      <c r="BI932" s="200">
        <f>IF(N932="nulová",J932,0)</f>
        <v>0</v>
      </c>
      <c r="BJ932" s="17" t="s">
        <v>127</v>
      </c>
      <c r="BK932" s="200">
        <f>ROUND(I932*H932,2)</f>
        <v>0</v>
      </c>
      <c r="BL932" s="17" t="s">
        <v>320</v>
      </c>
      <c r="BM932" s="199" t="s">
        <v>1473</v>
      </c>
    </row>
    <row r="933" spans="1:65" s="13" customFormat="1" ht="22.5">
      <c r="B933" s="201"/>
      <c r="C933" s="202"/>
      <c r="D933" s="203" t="s">
        <v>129</v>
      </c>
      <c r="E933" s="204" t="s">
        <v>1</v>
      </c>
      <c r="F933" s="205" t="s">
        <v>1474</v>
      </c>
      <c r="G933" s="202"/>
      <c r="H933" s="204" t="s">
        <v>1</v>
      </c>
      <c r="I933" s="206"/>
      <c r="J933" s="202"/>
      <c r="K933" s="202"/>
      <c r="L933" s="207"/>
      <c r="M933" s="208"/>
      <c r="N933" s="209"/>
      <c r="O933" s="209"/>
      <c r="P933" s="209"/>
      <c r="Q933" s="209"/>
      <c r="R933" s="209"/>
      <c r="S933" s="209"/>
      <c r="T933" s="210"/>
      <c r="AT933" s="211" t="s">
        <v>129</v>
      </c>
      <c r="AU933" s="211" t="s">
        <v>127</v>
      </c>
      <c r="AV933" s="13" t="s">
        <v>80</v>
      </c>
      <c r="AW933" s="13" t="s">
        <v>30</v>
      </c>
      <c r="AX933" s="13" t="s">
        <v>72</v>
      </c>
      <c r="AY933" s="211" t="s">
        <v>119</v>
      </c>
    </row>
    <row r="934" spans="1:65" s="14" customFormat="1" ht="11.25">
      <c r="B934" s="212"/>
      <c r="C934" s="213"/>
      <c r="D934" s="203" t="s">
        <v>129</v>
      </c>
      <c r="E934" s="214" t="s">
        <v>1</v>
      </c>
      <c r="F934" s="215" t="s">
        <v>80</v>
      </c>
      <c r="G934" s="213"/>
      <c r="H934" s="216">
        <v>1</v>
      </c>
      <c r="I934" s="217"/>
      <c r="J934" s="213"/>
      <c r="K934" s="213"/>
      <c r="L934" s="218"/>
      <c r="M934" s="219"/>
      <c r="N934" s="220"/>
      <c r="O934" s="220"/>
      <c r="P934" s="220"/>
      <c r="Q934" s="220"/>
      <c r="R934" s="220"/>
      <c r="S934" s="220"/>
      <c r="T934" s="221"/>
      <c r="AT934" s="222" t="s">
        <v>129</v>
      </c>
      <c r="AU934" s="222" t="s">
        <v>127</v>
      </c>
      <c r="AV934" s="14" t="s">
        <v>127</v>
      </c>
      <c r="AW934" s="14" t="s">
        <v>30</v>
      </c>
      <c r="AX934" s="14" t="s">
        <v>80</v>
      </c>
      <c r="AY934" s="222" t="s">
        <v>119</v>
      </c>
    </row>
    <row r="935" spans="1:65" s="2" customFormat="1" ht="16.5" customHeight="1">
      <c r="A935" s="34"/>
      <c r="B935" s="35"/>
      <c r="C935" s="187" t="s">
        <v>1475</v>
      </c>
      <c r="D935" s="187" t="s">
        <v>122</v>
      </c>
      <c r="E935" s="188" t="s">
        <v>1476</v>
      </c>
      <c r="F935" s="189" t="s">
        <v>1477</v>
      </c>
      <c r="G935" s="190" t="s">
        <v>190</v>
      </c>
      <c r="H935" s="191">
        <v>10</v>
      </c>
      <c r="I935" s="192"/>
      <c r="J935" s="193">
        <f>ROUND(I935*H935,2)</f>
        <v>0</v>
      </c>
      <c r="K935" s="194"/>
      <c r="L935" s="39"/>
      <c r="M935" s="195" t="s">
        <v>1</v>
      </c>
      <c r="N935" s="196" t="s">
        <v>38</v>
      </c>
      <c r="O935" s="71"/>
      <c r="P935" s="197">
        <f>O935*H935</f>
        <v>0</v>
      </c>
      <c r="Q935" s="197">
        <v>0</v>
      </c>
      <c r="R935" s="197">
        <f>Q935*H935</f>
        <v>0</v>
      </c>
      <c r="S935" s="197">
        <v>1E-3</v>
      </c>
      <c r="T935" s="198">
        <f>S935*H935</f>
        <v>0.01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199" t="s">
        <v>320</v>
      </c>
      <c r="AT935" s="199" t="s">
        <v>122</v>
      </c>
      <c r="AU935" s="199" t="s">
        <v>127</v>
      </c>
      <c r="AY935" s="17" t="s">
        <v>119</v>
      </c>
      <c r="BE935" s="200">
        <f>IF(N935="základní",J935,0)</f>
        <v>0</v>
      </c>
      <c r="BF935" s="200">
        <f>IF(N935="snížená",J935,0)</f>
        <v>0</v>
      </c>
      <c r="BG935" s="200">
        <f>IF(N935="zákl. přenesená",J935,0)</f>
        <v>0</v>
      </c>
      <c r="BH935" s="200">
        <f>IF(N935="sníž. přenesená",J935,0)</f>
        <v>0</v>
      </c>
      <c r="BI935" s="200">
        <f>IF(N935="nulová",J935,0)</f>
        <v>0</v>
      </c>
      <c r="BJ935" s="17" t="s">
        <v>127</v>
      </c>
      <c r="BK935" s="200">
        <f>ROUND(I935*H935,2)</f>
        <v>0</v>
      </c>
      <c r="BL935" s="17" t="s">
        <v>320</v>
      </c>
      <c r="BM935" s="199" t="s">
        <v>1478</v>
      </c>
    </row>
    <row r="936" spans="1:65" s="13" customFormat="1" ht="11.25">
      <c r="B936" s="201"/>
      <c r="C936" s="202"/>
      <c r="D936" s="203" t="s">
        <v>129</v>
      </c>
      <c r="E936" s="204" t="s">
        <v>1</v>
      </c>
      <c r="F936" s="205" t="s">
        <v>1479</v>
      </c>
      <c r="G936" s="202"/>
      <c r="H936" s="204" t="s">
        <v>1</v>
      </c>
      <c r="I936" s="206"/>
      <c r="J936" s="202"/>
      <c r="K936" s="202"/>
      <c r="L936" s="207"/>
      <c r="M936" s="208"/>
      <c r="N936" s="209"/>
      <c r="O936" s="209"/>
      <c r="P936" s="209"/>
      <c r="Q936" s="209"/>
      <c r="R936" s="209"/>
      <c r="S936" s="209"/>
      <c r="T936" s="210"/>
      <c r="AT936" s="211" t="s">
        <v>129</v>
      </c>
      <c r="AU936" s="211" t="s">
        <v>127</v>
      </c>
      <c r="AV936" s="13" t="s">
        <v>80</v>
      </c>
      <c r="AW936" s="13" t="s">
        <v>30</v>
      </c>
      <c r="AX936" s="13" t="s">
        <v>72</v>
      </c>
      <c r="AY936" s="211" t="s">
        <v>119</v>
      </c>
    </row>
    <row r="937" spans="1:65" s="14" customFormat="1" ht="11.25">
      <c r="B937" s="212"/>
      <c r="C937" s="213"/>
      <c r="D937" s="203" t="s">
        <v>129</v>
      </c>
      <c r="E937" s="214" t="s">
        <v>1</v>
      </c>
      <c r="F937" s="215" t="s">
        <v>261</v>
      </c>
      <c r="G937" s="213"/>
      <c r="H937" s="216">
        <v>10</v>
      </c>
      <c r="I937" s="217"/>
      <c r="J937" s="213"/>
      <c r="K937" s="213"/>
      <c r="L937" s="218"/>
      <c r="M937" s="219"/>
      <c r="N937" s="220"/>
      <c r="O937" s="220"/>
      <c r="P937" s="220"/>
      <c r="Q937" s="220"/>
      <c r="R937" s="220"/>
      <c r="S937" s="220"/>
      <c r="T937" s="221"/>
      <c r="AT937" s="222" t="s">
        <v>129</v>
      </c>
      <c r="AU937" s="222" t="s">
        <v>127</v>
      </c>
      <c r="AV937" s="14" t="s">
        <v>127</v>
      </c>
      <c r="AW937" s="14" t="s">
        <v>30</v>
      </c>
      <c r="AX937" s="14" t="s">
        <v>80</v>
      </c>
      <c r="AY937" s="222" t="s">
        <v>119</v>
      </c>
    </row>
    <row r="938" spans="1:65" s="2" customFormat="1" ht="24.2" customHeight="1">
      <c r="A938" s="34"/>
      <c r="B938" s="35"/>
      <c r="C938" s="187" t="s">
        <v>1480</v>
      </c>
      <c r="D938" s="187" t="s">
        <v>122</v>
      </c>
      <c r="E938" s="188" t="s">
        <v>1481</v>
      </c>
      <c r="F938" s="189" t="s">
        <v>1482</v>
      </c>
      <c r="G938" s="190" t="s">
        <v>125</v>
      </c>
      <c r="H938" s="191">
        <v>1.2</v>
      </c>
      <c r="I938" s="192"/>
      <c r="J938" s="193">
        <f>ROUND(I938*H938,2)</f>
        <v>0</v>
      </c>
      <c r="K938" s="194"/>
      <c r="L938" s="39"/>
      <c r="M938" s="195" t="s">
        <v>1</v>
      </c>
      <c r="N938" s="196" t="s">
        <v>38</v>
      </c>
      <c r="O938" s="71"/>
      <c r="P938" s="197">
        <f>O938*H938</f>
        <v>0</v>
      </c>
      <c r="Q938" s="197">
        <v>0</v>
      </c>
      <c r="R938" s="197">
        <f>Q938*H938</f>
        <v>0</v>
      </c>
      <c r="S938" s="197">
        <v>0</v>
      </c>
      <c r="T938" s="198">
        <f>S938*H938</f>
        <v>0</v>
      </c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R938" s="199" t="s">
        <v>320</v>
      </c>
      <c r="AT938" s="199" t="s">
        <v>122</v>
      </c>
      <c r="AU938" s="199" t="s">
        <v>127</v>
      </c>
      <c r="AY938" s="17" t="s">
        <v>119</v>
      </c>
      <c r="BE938" s="200">
        <f>IF(N938="základní",J938,0)</f>
        <v>0</v>
      </c>
      <c r="BF938" s="200">
        <f>IF(N938="snížená",J938,0)</f>
        <v>0</v>
      </c>
      <c r="BG938" s="200">
        <f>IF(N938="zákl. přenesená",J938,0)</f>
        <v>0</v>
      </c>
      <c r="BH938" s="200">
        <f>IF(N938="sníž. přenesená",J938,0)</f>
        <v>0</v>
      </c>
      <c r="BI938" s="200">
        <f>IF(N938="nulová",J938,0)</f>
        <v>0</v>
      </c>
      <c r="BJ938" s="17" t="s">
        <v>127</v>
      </c>
      <c r="BK938" s="200">
        <f>ROUND(I938*H938,2)</f>
        <v>0</v>
      </c>
      <c r="BL938" s="17" t="s">
        <v>320</v>
      </c>
      <c r="BM938" s="199" t="s">
        <v>1483</v>
      </c>
    </row>
    <row r="939" spans="1:65" s="13" customFormat="1" ht="11.25">
      <c r="B939" s="201"/>
      <c r="C939" s="202"/>
      <c r="D939" s="203" t="s">
        <v>129</v>
      </c>
      <c r="E939" s="204" t="s">
        <v>1</v>
      </c>
      <c r="F939" s="205" t="s">
        <v>1484</v>
      </c>
      <c r="G939" s="202"/>
      <c r="H939" s="204" t="s">
        <v>1</v>
      </c>
      <c r="I939" s="206"/>
      <c r="J939" s="202"/>
      <c r="K939" s="202"/>
      <c r="L939" s="207"/>
      <c r="M939" s="208"/>
      <c r="N939" s="209"/>
      <c r="O939" s="209"/>
      <c r="P939" s="209"/>
      <c r="Q939" s="209"/>
      <c r="R939" s="209"/>
      <c r="S939" s="209"/>
      <c r="T939" s="210"/>
      <c r="AT939" s="211" t="s">
        <v>129</v>
      </c>
      <c r="AU939" s="211" t="s">
        <v>127</v>
      </c>
      <c r="AV939" s="13" t="s">
        <v>80</v>
      </c>
      <c r="AW939" s="13" t="s">
        <v>30</v>
      </c>
      <c r="AX939" s="13" t="s">
        <v>72</v>
      </c>
      <c r="AY939" s="211" t="s">
        <v>119</v>
      </c>
    </row>
    <row r="940" spans="1:65" s="14" customFormat="1" ht="11.25">
      <c r="B940" s="212"/>
      <c r="C940" s="213"/>
      <c r="D940" s="203" t="s">
        <v>129</v>
      </c>
      <c r="E940" s="214" t="s">
        <v>1</v>
      </c>
      <c r="F940" s="215" t="s">
        <v>1485</v>
      </c>
      <c r="G940" s="213"/>
      <c r="H940" s="216">
        <v>0.6</v>
      </c>
      <c r="I940" s="217"/>
      <c r="J940" s="213"/>
      <c r="K940" s="213"/>
      <c r="L940" s="218"/>
      <c r="M940" s="219"/>
      <c r="N940" s="220"/>
      <c r="O940" s="220"/>
      <c r="P940" s="220"/>
      <c r="Q940" s="220"/>
      <c r="R940" s="220"/>
      <c r="S940" s="220"/>
      <c r="T940" s="221"/>
      <c r="AT940" s="222" t="s">
        <v>129</v>
      </c>
      <c r="AU940" s="222" t="s">
        <v>127</v>
      </c>
      <c r="AV940" s="14" t="s">
        <v>127</v>
      </c>
      <c r="AW940" s="14" t="s">
        <v>30</v>
      </c>
      <c r="AX940" s="14" t="s">
        <v>72</v>
      </c>
      <c r="AY940" s="222" t="s">
        <v>119</v>
      </c>
    </row>
    <row r="941" spans="1:65" s="13" customFormat="1" ht="11.25">
      <c r="B941" s="201"/>
      <c r="C941" s="202"/>
      <c r="D941" s="203" t="s">
        <v>129</v>
      </c>
      <c r="E941" s="204" t="s">
        <v>1</v>
      </c>
      <c r="F941" s="205" t="s">
        <v>1486</v>
      </c>
      <c r="G941" s="202"/>
      <c r="H941" s="204" t="s">
        <v>1</v>
      </c>
      <c r="I941" s="206"/>
      <c r="J941" s="202"/>
      <c r="K941" s="202"/>
      <c r="L941" s="207"/>
      <c r="M941" s="208"/>
      <c r="N941" s="209"/>
      <c r="O941" s="209"/>
      <c r="P941" s="209"/>
      <c r="Q941" s="209"/>
      <c r="R941" s="209"/>
      <c r="S941" s="209"/>
      <c r="T941" s="210"/>
      <c r="AT941" s="211" t="s">
        <v>129</v>
      </c>
      <c r="AU941" s="211" t="s">
        <v>127</v>
      </c>
      <c r="AV941" s="13" t="s">
        <v>80</v>
      </c>
      <c r="AW941" s="13" t="s">
        <v>30</v>
      </c>
      <c r="AX941" s="13" t="s">
        <v>72</v>
      </c>
      <c r="AY941" s="211" t="s">
        <v>119</v>
      </c>
    </row>
    <row r="942" spans="1:65" s="14" customFormat="1" ht="11.25">
      <c r="B942" s="212"/>
      <c r="C942" s="213"/>
      <c r="D942" s="203" t="s">
        <v>129</v>
      </c>
      <c r="E942" s="214" t="s">
        <v>1</v>
      </c>
      <c r="F942" s="215" t="s">
        <v>1485</v>
      </c>
      <c r="G942" s="213"/>
      <c r="H942" s="216">
        <v>0.6</v>
      </c>
      <c r="I942" s="217"/>
      <c r="J942" s="213"/>
      <c r="K942" s="213"/>
      <c r="L942" s="218"/>
      <c r="M942" s="219"/>
      <c r="N942" s="220"/>
      <c r="O942" s="220"/>
      <c r="P942" s="220"/>
      <c r="Q942" s="220"/>
      <c r="R942" s="220"/>
      <c r="S942" s="220"/>
      <c r="T942" s="221"/>
      <c r="AT942" s="222" t="s">
        <v>129</v>
      </c>
      <c r="AU942" s="222" t="s">
        <v>127</v>
      </c>
      <c r="AV942" s="14" t="s">
        <v>127</v>
      </c>
      <c r="AW942" s="14" t="s">
        <v>30</v>
      </c>
      <c r="AX942" s="14" t="s">
        <v>72</v>
      </c>
      <c r="AY942" s="222" t="s">
        <v>119</v>
      </c>
    </row>
    <row r="943" spans="1:65" s="15" customFormat="1" ht="11.25">
      <c r="B943" s="223"/>
      <c r="C943" s="224"/>
      <c r="D943" s="203" t="s">
        <v>129</v>
      </c>
      <c r="E943" s="225" t="s">
        <v>1</v>
      </c>
      <c r="F943" s="226" t="s">
        <v>138</v>
      </c>
      <c r="G943" s="224"/>
      <c r="H943" s="227">
        <v>1.2</v>
      </c>
      <c r="I943" s="228"/>
      <c r="J943" s="224"/>
      <c r="K943" s="224"/>
      <c r="L943" s="229"/>
      <c r="M943" s="230"/>
      <c r="N943" s="231"/>
      <c r="O943" s="231"/>
      <c r="P943" s="231"/>
      <c r="Q943" s="231"/>
      <c r="R943" s="231"/>
      <c r="S943" s="231"/>
      <c r="T943" s="232"/>
      <c r="AT943" s="233" t="s">
        <v>129</v>
      </c>
      <c r="AU943" s="233" t="s">
        <v>127</v>
      </c>
      <c r="AV943" s="15" t="s">
        <v>126</v>
      </c>
      <c r="AW943" s="15" t="s">
        <v>30</v>
      </c>
      <c r="AX943" s="15" t="s">
        <v>80</v>
      </c>
      <c r="AY943" s="233" t="s">
        <v>119</v>
      </c>
    </row>
    <row r="944" spans="1:65" s="2" customFormat="1" ht="24.2" customHeight="1">
      <c r="A944" s="34"/>
      <c r="B944" s="35"/>
      <c r="C944" s="187" t="s">
        <v>1487</v>
      </c>
      <c r="D944" s="187" t="s">
        <v>122</v>
      </c>
      <c r="E944" s="188" t="s">
        <v>1488</v>
      </c>
      <c r="F944" s="189" t="s">
        <v>1489</v>
      </c>
      <c r="G944" s="190" t="s">
        <v>190</v>
      </c>
      <c r="H944" s="191">
        <v>8</v>
      </c>
      <c r="I944" s="192"/>
      <c r="J944" s="193">
        <f t="shared" ref="J944:J952" si="110">ROUND(I944*H944,2)</f>
        <v>0</v>
      </c>
      <c r="K944" s="194"/>
      <c r="L944" s="39"/>
      <c r="M944" s="195" t="s">
        <v>1</v>
      </c>
      <c r="N944" s="196" t="s">
        <v>38</v>
      </c>
      <c r="O944" s="71"/>
      <c r="P944" s="197">
        <f t="shared" ref="P944:P952" si="111">O944*H944</f>
        <v>0</v>
      </c>
      <c r="Q944" s="197">
        <v>0</v>
      </c>
      <c r="R944" s="197">
        <f t="shared" ref="R944:R952" si="112">Q944*H944</f>
        <v>0</v>
      </c>
      <c r="S944" s="197">
        <v>0</v>
      </c>
      <c r="T944" s="198">
        <f t="shared" ref="T944:T952" si="113">S944*H944</f>
        <v>0</v>
      </c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R944" s="199" t="s">
        <v>320</v>
      </c>
      <c r="AT944" s="199" t="s">
        <v>122</v>
      </c>
      <c r="AU944" s="199" t="s">
        <v>127</v>
      </c>
      <c r="AY944" s="17" t="s">
        <v>119</v>
      </c>
      <c r="BE944" s="200">
        <f t="shared" ref="BE944:BE952" si="114">IF(N944="základní",J944,0)</f>
        <v>0</v>
      </c>
      <c r="BF944" s="200">
        <f t="shared" ref="BF944:BF952" si="115">IF(N944="snížená",J944,0)</f>
        <v>0</v>
      </c>
      <c r="BG944" s="200">
        <f t="shared" ref="BG944:BG952" si="116">IF(N944="zákl. přenesená",J944,0)</f>
        <v>0</v>
      </c>
      <c r="BH944" s="200">
        <f t="shared" ref="BH944:BH952" si="117">IF(N944="sníž. přenesená",J944,0)</f>
        <v>0</v>
      </c>
      <c r="BI944" s="200">
        <f t="shared" ref="BI944:BI952" si="118">IF(N944="nulová",J944,0)</f>
        <v>0</v>
      </c>
      <c r="BJ944" s="17" t="s">
        <v>127</v>
      </c>
      <c r="BK944" s="200">
        <f t="shared" ref="BK944:BK952" si="119">ROUND(I944*H944,2)</f>
        <v>0</v>
      </c>
      <c r="BL944" s="17" t="s">
        <v>320</v>
      </c>
      <c r="BM944" s="199" t="s">
        <v>1490</v>
      </c>
    </row>
    <row r="945" spans="1:65" s="2" customFormat="1" ht="24.2" customHeight="1">
      <c r="A945" s="34"/>
      <c r="B945" s="35"/>
      <c r="C945" s="239" t="s">
        <v>1491</v>
      </c>
      <c r="D945" s="239" t="s">
        <v>202</v>
      </c>
      <c r="E945" s="240" t="s">
        <v>1492</v>
      </c>
      <c r="F945" s="241" t="s">
        <v>1493</v>
      </c>
      <c r="G945" s="242" t="s">
        <v>190</v>
      </c>
      <c r="H945" s="243">
        <v>1</v>
      </c>
      <c r="I945" s="244"/>
      <c r="J945" s="245">
        <f t="shared" si="110"/>
        <v>0</v>
      </c>
      <c r="K945" s="246"/>
      <c r="L945" s="247"/>
      <c r="M945" s="248" t="s">
        <v>1</v>
      </c>
      <c r="N945" s="249" t="s">
        <v>38</v>
      </c>
      <c r="O945" s="71"/>
      <c r="P945" s="197">
        <f t="shared" si="111"/>
        <v>0</v>
      </c>
      <c r="Q945" s="197">
        <v>1.4500000000000001E-2</v>
      </c>
      <c r="R945" s="197">
        <f t="shared" si="112"/>
        <v>1.4500000000000001E-2</v>
      </c>
      <c r="S945" s="197">
        <v>0</v>
      </c>
      <c r="T945" s="198">
        <f t="shared" si="113"/>
        <v>0</v>
      </c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R945" s="199" t="s">
        <v>406</v>
      </c>
      <c r="AT945" s="199" t="s">
        <v>202</v>
      </c>
      <c r="AU945" s="199" t="s">
        <v>127</v>
      </c>
      <c r="AY945" s="17" t="s">
        <v>119</v>
      </c>
      <c r="BE945" s="200">
        <f t="shared" si="114"/>
        <v>0</v>
      </c>
      <c r="BF945" s="200">
        <f t="shared" si="115"/>
        <v>0</v>
      </c>
      <c r="BG945" s="200">
        <f t="shared" si="116"/>
        <v>0</v>
      </c>
      <c r="BH945" s="200">
        <f t="shared" si="117"/>
        <v>0</v>
      </c>
      <c r="BI945" s="200">
        <f t="shared" si="118"/>
        <v>0</v>
      </c>
      <c r="BJ945" s="17" t="s">
        <v>127</v>
      </c>
      <c r="BK945" s="200">
        <f t="shared" si="119"/>
        <v>0</v>
      </c>
      <c r="BL945" s="17" t="s">
        <v>320</v>
      </c>
      <c r="BM945" s="199" t="s">
        <v>1494</v>
      </c>
    </row>
    <row r="946" spans="1:65" s="2" customFormat="1" ht="24.2" customHeight="1">
      <c r="A946" s="34"/>
      <c r="B946" s="35"/>
      <c r="C946" s="239" t="s">
        <v>1495</v>
      </c>
      <c r="D946" s="239" t="s">
        <v>202</v>
      </c>
      <c r="E946" s="240" t="s">
        <v>1496</v>
      </c>
      <c r="F946" s="241" t="s">
        <v>1497</v>
      </c>
      <c r="G946" s="242" t="s">
        <v>190</v>
      </c>
      <c r="H946" s="243">
        <v>2</v>
      </c>
      <c r="I946" s="244"/>
      <c r="J946" s="245">
        <f t="shared" si="110"/>
        <v>0</v>
      </c>
      <c r="K946" s="246"/>
      <c r="L946" s="247"/>
      <c r="M946" s="248" t="s">
        <v>1</v>
      </c>
      <c r="N946" s="249" t="s">
        <v>38</v>
      </c>
      <c r="O946" s="71"/>
      <c r="P946" s="197">
        <f t="shared" si="111"/>
        <v>0</v>
      </c>
      <c r="Q946" s="197">
        <v>1.2999999999999999E-2</v>
      </c>
      <c r="R946" s="197">
        <f t="shared" si="112"/>
        <v>2.5999999999999999E-2</v>
      </c>
      <c r="S946" s="197">
        <v>0</v>
      </c>
      <c r="T946" s="198">
        <f t="shared" si="113"/>
        <v>0</v>
      </c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R946" s="199" t="s">
        <v>406</v>
      </c>
      <c r="AT946" s="199" t="s">
        <v>202</v>
      </c>
      <c r="AU946" s="199" t="s">
        <v>127</v>
      </c>
      <c r="AY946" s="17" t="s">
        <v>119</v>
      </c>
      <c r="BE946" s="200">
        <f t="shared" si="114"/>
        <v>0</v>
      </c>
      <c r="BF946" s="200">
        <f t="shared" si="115"/>
        <v>0</v>
      </c>
      <c r="BG946" s="200">
        <f t="shared" si="116"/>
        <v>0</v>
      </c>
      <c r="BH946" s="200">
        <f t="shared" si="117"/>
        <v>0</v>
      </c>
      <c r="BI946" s="200">
        <f t="shared" si="118"/>
        <v>0</v>
      </c>
      <c r="BJ946" s="17" t="s">
        <v>127</v>
      </c>
      <c r="BK946" s="200">
        <f t="shared" si="119"/>
        <v>0</v>
      </c>
      <c r="BL946" s="17" t="s">
        <v>320</v>
      </c>
      <c r="BM946" s="199" t="s">
        <v>1498</v>
      </c>
    </row>
    <row r="947" spans="1:65" s="2" customFormat="1" ht="33" customHeight="1">
      <c r="A947" s="34"/>
      <c r="B947" s="35"/>
      <c r="C947" s="239" t="s">
        <v>1499</v>
      </c>
      <c r="D947" s="239" t="s">
        <v>202</v>
      </c>
      <c r="E947" s="240" t="s">
        <v>1500</v>
      </c>
      <c r="F947" s="241" t="s">
        <v>1501</v>
      </c>
      <c r="G947" s="242" t="s">
        <v>190</v>
      </c>
      <c r="H947" s="243">
        <v>5</v>
      </c>
      <c r="I947" s="244"/>
      <c r="J947" s="245">
        <f t="shared" si="110"/>
        <v>0</v>
      </c>
      <c r="K947" s="246"/>
      <c r="L947" s="247"/>
      <c r="M947" s="248" t="s">
        <v>1</v>
      </c>
      <c r="N947" s="249" t="s">
        <v>38</v>
      </c>
      <c r="O947" s="71"/>
      <c r="P947" s="197">
        <f t="shared" si="111"/>
        <v>0</v>
      </c>
      <c r="Q947" s="197">
        <v>0.02</v>
      </c>
      <c r="R947" s="197">
        <f t="shared" si="112"/>
        <v>0.1</v>
      </c>
      <c r="S947" s="197">
        <v>0</v>
      </c>
      <c r="T947" s="198">
        <f t="shared" si="113"/>
        <v>0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199" t="s">
        <v>406</v>
      </c>
      <c r="AT947" s="199" t="s">
        <v>202</v>
      </c>
      <c r="AU947" s="199" t="s">
        <v>127</v>
      </c>
      <c r="AY947" s="17" t="s">
        <v>119</v>
      </c>
      <c r="BE947" s="200">
        <f t="shared" si="114"/>
        <v>0</v>
      </c>
      <c r="BF947" s="200">
        <f t="shared" si="115"/>
        <v>0</v>
      </c>
      <c r="BG947" s="200">
        <f t="shared" si="116"/>
        <v>0</v>
      </c>
      <c r="BH947" s="200">
        <f t="shared" si="117"/>
        <v>0</v>
      </c>
      <c r="BI947" s="200">
        <f t="shared" si="118"/>
        <v>0</v>
      </c>
      <c r="BJ947" s="17" t="s">
        <v>127</v>
      </c>
      <c r="BK947" s="200">
        <f t="shared" si="119"/>
        <v>0</v>
      </c>
      <c r="BL947" s="17" t="s">
        <v>320</v>
      </c>
      <c r="BM947" s="199" t="s">
        <v>1502</v>
      </c>
    </row>
    <row r="948" spans="1:65" s="2" customFormat="1" ht="21.75" customHeight="1">
      <c r="A948" s="34"/>
      <c r="B948" s="35"/>
      <c r="C948" s="187" t="s">
        <v>1503</v>
      </c>
      <c r="D948" s="187" t="s">
        <v>122</v>
      </c>
      <c r="E948" s="188" t="s">
        <v>1504</v>
      </c>
      <c r="F948" s="189" t="s">
        <v>1505</v>
      </c>
      <c r="G948" s="190" t="s">
        <v>190</v>
      </c>
      <c r="H948" s="191">
        <v>8</v>
      </c>
      <c r="I948" s="192"/>
      <c r="J948" s="193">
        <f t="shared" si="110"/>
        <v>0</v>
      </c>
      <c r="K948" s="194"/>
      <c r="L948" s="39"/>
      <c r="M948" s="195" t="s">
        <v>1</v>
      </c>
      <c r="N948" s="196" t="s">
        <v>38</v>
      </c>
      <c r="O948" s="71"/>
      <c r="P948" s="197">
        <f t="shared" si="111"/>
        <v>0</v>
      </c>
      <c r="Q948" s="197">
        <v>0</v>
      </c>
      <c r="R948" s="197">
        <f t="shared" si="112"/>
        <v>0</v>
      </c>
      <c r="S948" s="197">
        <v>0</v>
      </c>
      <c r="T948" s="198">
        <f t="shared" si="113"/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99" t="s">
        <v>320</v>
      </c>
      <c r="AT948" s="199" t="s">
        <v>122</v>
      </c>
      <c r="AU948" s="199" t="s">
        <v>127</v>
      </c>
      <c r="AY948" s="17" t="s">
        <v>119</v>
      </c>
      <c r="BE948" s="200">
        <f t="shared" si="114"/>
        <v>0</v>
      </c>
      <c r="BF948" s="200">
        <f t="shared" si="115"/>
        <v>0</v>
      </c>
      <c r="BG948" s="200">
        <f t="shared" si="116"/>
        <v>0</v>
      </c>
      <c r="BH948" s="200">
        <f t="shared" si="117"/>
        <v>0</v>
      </c>
      <c r="BI948" s="200">
        <f t="shared" si="118"/>
        <v>0</v>
      </c>
      <c r="BJ948" s="17" t="s">
        <v>127</v>
      </c>
      <c r="BK948" s="200">
        <f t="shared" si="119"/>
        <v>0</v>
      </c>
      <c r="BL948" s="17" t="s">
        <v>320</v>
      </c>
      <c r="BM948" s="199" t="s">
        <v>1506</v>
      </c>
    </row>
    <row r="949" spans="1:65" s="2" customFormat="1" ht="16.5" customHeight="1">
      <c r="A949" s="34"/>
      <c r="B949" s="35"/>
      <c r="C949" s="239" t="s">
        <v>1507</v>
      </c>
      <c r="D949" s="239" t="s">
        <v>202</v>
      </c>
      <c r="E949" s="240" t="s">
        <v>1508</v>
      </c>
      <c r="F949" s="241" t="s">
        <v>1509</v>
      </c>
      <c r="G949" s="242" t="s">
        <v>190</v>
      </c>
      <c r="H949" s="243">
        <v>6</v>
      </c>
      <c r="I949" s="244"/>
      <c r="J949" s="245">
        <f t="shared" si="110"/>
        <v>0</v>
      </c>
      <c r="K949" s="246"/>
      <c r="L949" s="247"/>
      <c r="M949" s="248" t="s">
        <v>1</v>
      </c>
      <c r="N949" s="249" t="s">
        <v>38</v>
      </c>
      <c r="O949" s="71"/>
      <c r="P949" s="197">
        <f t="shared" si="111"/>
        <v>0</v>
      </c>
      <c r="Q949" s="197">
        <v>2.2000000000000001E-3</v>
      </c>
      <c r="R949" s="197">
        <f t="shared" si="112"/>
        <v>1.32E-2</v>
      </c>
      <c r="S949" s="197">
        <v>0</v>
      </c>
      <c r="T949" s="198">
        <f t="shared" si="113"/>
        <v>0</v>
      </c>
      <c r="U949" s="34"/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R949" s="199" t="s">
        <v>406</v>
      </c>
      <c r="AT949" s="199" t="s">
        <v>202</v>
      </c>
      <c r="AU949" s="199" t="s">
        <v>127</v>
      </c>
      <c r="AY949" s="17" t="s">
        <v>119</v>
      </c>
      <c r="BE949" s="200">
        <f t="shared" si="114"/>
        <v>0</v>
      </c>
      <c r="BF949" s="200">
        <f t="shared" si="115"/>
        <v>0</v>
      </c>
      <c r="BG949" s="200">
        <f t="shared" si="116"/>
        <v>0</v>
      </c>
      <c r="BH949" s="200">
        <f t="shared" si="117"/>
        <v>0</v>
      </c>
      <c r="BI949" s="200">
        <f t="shared" si="118"/>
        <v>0</v>
      </c>
      <c r="BJ949" s="17" t="s">
        <v>127</v>
      </c>
      <c r="BK949" s="200">
        <f t="shared" si="119"/>
        <v>0</v>
      </c>
      <c r="BL949" s="17" t="s">
        <v>320</v>
      </c>
      <c r="BM949" s="199" t="s">
        <v>1510</v>
      </c>
    </row>
    <row r="950" spans="1:65" s="2" customFormat="1" ht="16.5" customHeight="1">
      <c r="A950" s="34"/>
      <c r="B950" s="35"/>
      <c r="C950" s="239" t="s">
        <v>1511</v>
      </c>
      <c r="D950" s="239" t="s">
        <v>202</v>
      </c>
      <c r="E950" s="240" t="s">
        <v>1512</v>
      </c>
      <c r="F950" s="241" t="s">
        <v>1513</v>
      </c>
      <c r="G950" s="242" t="s">
        <v>190</v>
      </c>
      <c r="H950" s="243">
        <v>2</v>
      </c>
      <c r="I950" s="244"/>
      <c r="J950" s="245">
        <f t="shared" si="110"/>
        <v>0</v>
      </c>
      <c r="K950" s="246"/>
      <c r="L950" s="247"/>
      <c r="M950" s="248" t="s">
        <v>1</v>
      </c>
      <c r="N950" s="249" t="s">
        <v>38</v>
      </c>
      <c r="O950" s="71"/>
      <c r="P950" s="197">
        <f t="shared" si="111"/>
        <v>0</v>
      </c>
      <c r="Q950" s="197">
        <v>2.2000000000000001E-3</v>
      </c>
      <c r="R950" s="197">
        <f t="shared" si="112"/>
        <v>4.4000000000000003E-3</v>
      </c>
      <c r="S950" s="197">
        <v>0</v>
      </c>
      <c r="T950" s="198">
        <f t="shared" si="113"/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199" t="s">
        <v>406</v>
      </c>
      <c r="AT950" s="199" t="s">
        <v>202</v>
      </c>
      <c r="AU950" s="199" t="s">
        <v>127</v>
      </c>
      <c r="AY950" s="17" t="s">
        <v>119</v>
      </c>
      <c r="BE950" s="200">
        <f t="shared" si="114"/>
        <v>0</v>
      </c>
      <c r="BF950" s="200">
        <f t="shared" si="115"/>
        <v>0</v>
      </c>
      <c r="BG950" s="200">
        <f t="shared" si="116"/>
        <v>0</v>
      </c>
      <c r="BH950" s="200">
        <f t="shared" si="117"/>
        <v>0</v>
      </c>
      <c r="BI950" s="200">
        <f t="shared" si="118"/>
        <v>0</v>
      </c>
      <c r="BJ950" s="17" t="s">
        <v>127</v>
      </c>
      <c r="BK950" s="200">
        <f t="shared" si="119"/>
        <v>0</v>
      </c>
      <c r="BL950" s="17" t="s">
        <v>320</v>
      </c>
      <c r="BM950" s="199" t="s">
        <v>1514</v>
      </c>
    </row>
    <row r="951" spans="1:65" s="2" customFormat="1" ht="24.2" customHeight="1">
      <c r="A951" s="34"/>
      <c r="B951" s="35"/>
      <c r="C951" s="187" t="s">
        <v>1515</v>
      </c>
      <c r="D951" s="187" t="s">
        <v>122</v>
      </c>
      <c r="E951" s="188" t="s">
        <v>1516</v>
      </c>
      <c r="F951" s="189" t="s">
        <v>1517</v>
      </c>
      <c r="G951" s="190" t="s">
        <v>190</v>
      </c>
      <c r="H951" s="191">
        <v>8</v>
      </c>
      <c r="I951" s="192"/>
      <c r="J951" s="193">
        <f t="shared" si="110"/>
        <v>0</v>
      </c>
      <c r="K951" s="194"/>
      <c r="L951" s="39"/>
      <c r="M951" s="195" t="s">
        <v>1</v>
      </c>
      <c r="N951" s="196" t="s">
        <v>38</v>
      </c>
      <c r="O951" s="71"/>
      <c r="P951" s="197">
        <f t="shared" si="111"/>
        <v>0</v>
      </c>
      <c r="Q951" s="197">
        <v>0</v>
      </c>
      <c r="R951" s="197">
        <f t="shared" si="112"/>
        <v>0</v>
      </c>
      <c r="S951" s="197">
        <v>1E-3</v>
      </c>
      <c r="T951" s="198">
        <f t="shared" si="113"/>
        <v>8.0000000000000002E-3</v>
      </c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R951" s="199" t="s">
        <v>320</v>
      </c>
      <c r="AT951" s="199" t="s">
        <v>122</v>
      </c>
      <c r="AU951" s="199" t="s">
        <v>127</v>
      </c>
      <c r="AY951" s="17" t="s">
        <v>119</v>
      </c>
      <c r="BE951" s="200">
        <f t="shared" si="114"/>
        <v>0</v>
      </c>
      <c r="BF951" s="200">
        <f t="shared" si="115"/>
        <v>0</v>
      </c>
      <c r="BG951" s="200">
        <f t="shared" si="116"/>
        <v>0</v>
      </c>
      <c r="BH951" s="200">
        <f t="shared" si="117"/>
        <v>0</v>
      </c>
      <c r="BI951" s="200">
        <f t="shared" si="118"/>
        <v>0</v>
      </c>
      <c r="BJ951" s="17" t="s">
        <v>127</v>
      </c>
      <c r="BK951" s="200">
        <f t="shared" si="119"/>
        <v>0</v>
      </c>
      <c r="BL951" s="17" t="s">
        <v>320</v>
      </c>
      <c r="BM951" s="199" t="s">
        <v>1518</v>
      </c>
    </row>
    <row r="952" spans="1:65" s="2" customFormat="1" ht="24.2" customHeight="1">
      <c r="A952" s="34"/>
      <c r="B952" s="35"/>
      <c r="C952" s="187" t="s">
        <v>1519</v>
      </c>
      <c r="D952" s="187" t="s">
        <v>122</v>
      </c>
      <c r="E952" s="188" t="s">
        <v>1520</v>
      </c>
      <c r="F952" s="189" t="s">
        <v>1521</v>
      </c>
      <c r="G952" s="190" t="s">
        <v>190</v>
      </c>
      <c r="H952" s="191">
        <v>20</v>
      </c>
      <c r="I952" s="192"/>
      <c r="J952" s="193">
        <f t="shared" si="110"/>
        <v>0</v>
      </c>
      <c r="K952" s="194"/>
      <c r="L952" s="39"/>
      <c r="M952" s="195" t="s">
        <v>1</v>
      </c>
      <c r="N952" s="196" t="s">
        <v>38</v>
      </c>
      <c r="O952" s="71"/>
      <c r="P952" s="197">
        <f t="shared" si="111"/>
        <v>0</v>
      </c>
      <c r="Q952" s="197">
        <v>0</v>
      </c>
      <c r="R952" s="197">
        <f t="shared" si="112"/>
        <v>0</v>
      </c>
      <c r="S952" s="197">
        <v>2.4E-2</v>
      </c>
      <c r="T952" s="198">
        <f t="shared" si="113"/>
        <v>0.48</v>
      </c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R952" s="199" t="s">
        <v>320</v>
      </c>
      <c r="AT952" s="199" t="s">
        <v>122</v>
      </c>
      <c r="AU952" s="199" t="s">
        <v>127</v>
      </c>
      <c r="AY952" s="17" t="s">
        <v>119</v>
      </c>
      <c r="BE952" s="200">
        <f t="shared" si="114"/>
        <v>0</v>
      </c>
      <c r="BF952" s="200">
        <f t="shared" si="115"/>
        <v>0</v>
      </c>
      <c r="BG952" s="200">
        <f t="shared" si="116"/>
        <v>0</v>
      </c>
      <c r="BH952" s="200">
        <f t="shared" si="117"/>
        <v>0</v>
      </c>
      <c r="BI952" s="200">
        <f t="shared" si="118"/>
        <v>0</v>
      </c>
      <c r="BJ952" s="17" t="s">
        <v>127</v>
      </c>
      <c r="BK952" s="200">
        <f t="shared" si="119"/>
        <v>0</v>
      </c>
      <c r="BL952" s="17" t="s">
        <v>320</v>
      </c>
      <c r="BM952" s="199" t="s">
        <v>1522</v>
      </c>
    </row>
    <row r="953" spans="1:65" s="14" customFormat="1" ht="11.25">
      <c r="B953" s="212"/>
      <c r="C953" s="213"/>
      <c r="D953" s="203" t="s">
        <v>129</v>
      </c>
      <c r="E953" s="214" t="s">
        <v>1</v>
      </c>
      <c r="F953" s="215" t="s">
        <v>1523</v>
      </c>
      <c r="G953" s="213"/>
      <c r="H953" s="216">
        <v>20</v>
      </c>
      <c r="I953" s="217"/>
      <c r="J953" s="213"/>
      <c r="K953" s="213"/>
      <c r="L953" s="218"/>
      <c r="M953" s="219"/>
      <c r="N953" s="220"/>
      <c r="O953" s="220"/>
      <c r="P953" s="220"/>
      <c r="Q953" s="220"/>
      <c r="R953" s="220"/>
      <c r="S953" s="220"/>
      <c r="T953" s="221"/>
      <c r="AT953" s="222" t="s">
        <v>129</v>
      </c>
      <c r="AU953" s="222" t="s">
        <v>127</v>
      </c>
      <c r="AV953" s="14" t="s">
        <v>127</v>
      </c>
      <c r="AW953" s="14" t="s">
        <v>30</v>
      </c>
      <c r="AX953" s="14" t="s">
        <v>80</v>
      </c>
      <c r="AY953" s="222" t="s">
        <v>119</v>
      </c>
    </row>
    <row r="954" spans="1:65" s="2" customFormat="1" ht="24.2" customHeight="1">
      <c r="A954" s="34"/>
      <c r="B954" s="35"/>
      <c r="C954" s="187" t="s">
        <v>1524</v>
      </c>
      <c r="D954" s="187" t="s">
        <v>122</v>
      </c>
      <c r="E954" s="188" t="s">
        <v>1525</v>
      </c>
      <c r="F954" s="189" t="s">
        <v>1526</v>
      </c>
      <c r="G954" s="190" t="s">
        <v>190</v>
      </c>
      <c r="H954" s="191">
        <v>9</v>
      </c>
      <c r="I954" s="192"/>
      <c r="J954" s="193">
        <f>ROUND(I954*H954,2)</f>
        <v>0</v>
      </c>
      <c r="K954" s="194"/>
      <c r="L954" s="39"/>
      <c r="M954" s="195" t="s">
        <v>1</v>
      </c>
      <c r="N954" s="196" t="s">
        <v>38</v>
      </c>
      <c r="O954" s="71"/>
      <c r="P954" s="197">
        <f>O954*H954</f>
        <v>0</v>
      </c>
      <c r="Q954" s="197">
        <v>0</v>
      </c>
      <c r="R954" s="197">
        <f>Q954*H954</f>
        <v>0</v>
      </c>
      <c r="S954" s="197">
        <v>0</v>
      </c>
      <c r="T954" s="198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199" t="s">
        <v>320</v>
      </c>
      <c r="AT954" s="199" t="s">
        <v>122</v>
      </c>
      <c r="AU954" s="199" t="s">
        <v>127</v>
      </c>
      <c r="AY954" s="17" t="s">
        <v>119</v>
      </c>
      <c r="BE954" s="200">
        <f>IF(N954="základní",J954,0)</f>
        <v>0</v>
      </c>
      <c r="BF954" s="200">
        <f>IF(N954="snížená",J954,0)</f>
        <v>0</v>
      </c>
      <c r="BG954" s="200">
        <f>IF(N954="zákl. přenesená",J954,0)</f>
        <v>0</v>
      </c>
      <c r="BH954" s="200">
        <f>IF(N954="sníž. přenesená",J954,0)</f>
        <v>0</v>
      </c>
      <c r="BI954" s="200">
        <f>IF(N954="nulová",J954,0)</f>
        <v>0</v>
      </c>
      <c r="BJ954" s="17" t="s">
        <v>127</v>
      </c>
      <c r="BK954" s="200">
        <f>ROUND(I954*H954,2)</f>
        <v>0</v>
      </c>
      <c r="BL954" s="17" t="s">
        <v>320</v>
      </c>
      <c r="BM954" s="199" t="s">
        <v>1527</v>
      </c>
    </row>
    <row r="955" spans="1:65" s="13" customFormat="1" ht="11.25">
      <c r="B955" s="201"/>
      <c r="C955" s="202"/>
      <c r="D955" s="203" t="s">
        <v>129</v>
      </c>
      <c r="E955" s="204" t="s">
        <v>1</v>
      </c>
      <c r="F955" s="205" t="s">
        <v>1528</v>
      </c>
      <c r="G955" s="202"/>
      <c r="H955" s="204" t="s">
        <v>1</v>
      </c>
      <c r="I955" s="206"/>
      <c r="J955" s="202"/>
      <c r="K955" s="202"/>
      <c r="L955" s="207"/>
      <c r="M955" s="208"/>
      <c r="N955" s="209"/>
      <c r="O955" s="209"/>
      <c r="P955" s="209"/>
      <c r="Q955" s="209"/>
      <c r="R955" s="209"/>
      <c r="S955" s="209"/>
      <c r="T955" s="210"/>
      <c r="AT955" s="211" t="s">
        <v>129</v>
      </c>
      <c r="AU955" s="211" t="s">
        <v>127</v>
      </c>
      <c r="AV955" s="13" t="s">
        <v>80</v>
      </c>
      <c r="AW955" s="13" t="s">
        <v>30</v>
      </c>
      <c r="AX955" s="13" t="s">
        <v>72</v>
      </c>
      <c r="AY955" s="211" t="s">
        <v>119</v>
      </c>
    </row>
    <row r="956" spans="1:65" s="14" customFormat="1" ht="11.25">
      <c r="B956" s="212"/>
      <c r="C956" s="213"/>
      <c r="D956" s="203" t="s">
        <v>129</v>
      </c>
      <c r="E956" s="214" t="s">
        <v>1</v>
      </c>
      <c r="F956" s="215" t="s">
        <v>1529</v>
      </c>
      <c r="G956" s="213"/>
      <c r="H956" s="216">
        <v>7</v>
      </c>
      <c r="I956" s="217"/>
      <c r="J956" s="213"/>
      <c r="K956" s="213"/>
      <c r="L956" s="218"/>
      <c r="M956" s="219"/>
      <c r="N956" s="220"/>
      <c r="O956" s="220"/>
      <c r="P956" s="220"/>
      <c r="Q956" s="220"/>
      <c r="R956" s="220"/>
      <c r="S956" s="220"/>
      <c r="T956" s="221"/>
      <c r="AT956" s="222" t="s">
        <v>129</v>
      </c>
      <c r="AU956" s="222" t="s">
        <v>127</v>
      </c>
      <c r="AV956" s="14" t="s">
        <v>127</v>
      </c>
      <c r="AW956" s="14" t="s">
        <v>30</v>
      </c>
      <c r="AX956" s="14" t="s">
        <v>72</v>
      </c>
      <c r="AY956" s="222" t="s">
        <v>119</v>
      </c>
    </row>
    <row r="957" spans="1:65" s="13" customFormat="1" ht="11.25">
      <c r="B957" s="201"/>
      <c r="C957" s="202"/>
      <c r="D957" s="203" t="s">
        <v>129</v>
      </c>
      <c r="E957" s="204" t="s">
        <v>1</v>
      </c>
      <c r="F957" s="205" t="s">
        <v>225</v>
      </c>
      <c r="G957" s="202"/>
      <c r="H957" s="204" t="s">
        <v>1</v>
      </c>
      <c r="I957" s="206"/>
      <c r="J957" s="202"/>
      <c r="K957" s="202"/>
      <c r="L957" s="207"/>
      <c r="M957" s="208"/>
      <c r="N957" s="209"/>
      <c r="O957" s="209"/>
      <c r="P957" s="209"/>
      <c r="Q957" s="209"/>
      <c r="R957" s="209"/>
      <c r="S957" s="209"/>
      <c r="T957" s="210"/>
      <c r="AT957" s="211" t="s">
        <v>129</v>
      </c>
      <c r="AU957" s="211" t="s">
        <v>127</v>
      </c>
      <c r="AV957" s="13" t="s">
        <v>80</v>
      </c>
      <c r="AW957" s="13" t="s">
        <v>30</v>
      </c>
      <c r="AX957" s="13" t="s">
        <v>72</v>
      </c>
      <c r="AY957" s="211" t="s">
        <v>119</v>
      </c>
    </row>
    <row r="958" spans="1:65" s="14" customFormat="1" ht="11.25">
      <c r="B958" s="212"/>
      <c r="C958" s="213"/>
      <c r="D958" s="203" t="s">
        <v>129</v>
      </c>
      <c r="E958" s="214" t="s">
        <v>1</v>
      </c>
      <c r="F958" s="215" t="s">
        <v>127</v>
      </c>
      <c r="G958" s="213"/>
      <c r="H958" s="216">
        <v>2</v>
      </c>
      <c r="I958" s="217"/>
      <c r="J958" s="213"/>
      <c r="K958" s="213"/>
      <c r="L958" s="218"/>
      <c r="M958" s="219"/>
      <c r="N958" s="220"/>
      <c r="O958" s="220"/>
      <c r="P958" s="220"/>
      <c r="Q958" s="220"/>
      <c r="R958" s="220"/>
      <c r="S958" s="220"/>
      <c r="T958" s="221"/>
      <c r="AT958" s="222" t="s">
        <v>129</v>
      </c>
      <c r="AU958" s="222" t="s">
        <v>127</v>
      </c>
      <c r="AV958" s="14" t="s">
        <v>127</v>
      </c>
      <c r="AW958" s="14" t="s">
        <v>30</v>
      </c>
      <c r="AX958" s="14" t="s">
        <v>72</v>
      </c>
      <c r="AY958" s="222" t="s">
        <v>119</v>
      </c>
    </row>
    <row r="959" spans="1:65" s="15" customFormat="1" ht="11.25">
      <c r="B959" s="223"/>
      <c r="C959" s="224"/>
      <c r="D959" s="203" t="s">
        <v>129</v>
      </c>
      <c r="E959" s="225" t="s">
        <v>1</v>
      </c>
      <c r="F959" s="226" t="s">
        <v>138</v>
      </c>
      <c r="G959" s="224"/>
      <c r="H959" s="227">
        <v>9</v>
      </c>
      <c r="I959" s="228"/>
      <c r="J959" s="224"/>
      <c r="K959" s="224"/>
      <c r="L959" s="229"/>
      <c r="M959" s="230"/>
      <c r="N959" s="231"/>
      <c r="O959" s="231"/>
      <c r="P959" s="231"/>
      <c r="Q959" s="231"/>
      <c r="R959" s="231"/>
      <c r="S959" s="231"/>
      <c r="T959" s="232"/>
      <c r="AT959" s="233" t="s">
        <v>129</v>
      </c>
      <c r="AU959" s="233" t="s">
        <v>127</v>
      </c>
      <c r="AV959" s="15" t="s">
        <v>126</v>
      </c>
      <c r="AW959" s="15" t="s">
        <v>30</v>
      </c>
      <c r="AX959" s="15" t="s">
        <v>80</v>
      </c>
      <c r="AY959" s="233" t="s">
        <v>119</v>
      </c>
    </row>
    <row r="960" spans="1:65" s="2" customFormat="1" ht="24.2" customHeight="1">
      <c r="A960" s="34"/>
      <c r="B960" s="35"/>
      <c r="C960" s="187" t="s">
        <v>1530</v>
      </c>
      <c r="D960" s="187" t="s">
        <v>122</v>
      </c>
      <c r="E960" s="188" t="s">
        <v>1531</v>
      </c>
      <c r="F960" s="189" t="s">
        <v>1532</v>
      </c>
      <c r="G960" s="190" t="s">
        <v>190</v>
      </c>
      <c r="H960" s="191">
        <v>8</v>
      </c>
      <c r="I960" s="192"/>
      <c r="J960" s="193">
        <f t="shared" ref="J960:J965" si="120">ROUND(I960*H960,2)</f>
        <v>0</v>
      </c>
      <c r="K960" s="194"/>
      <c r="L960" s="39"/>
      <c r="M960" s="195" t="s">
        <v>1</v>
      </c>
      <c r="N960" s="196" t="s">
        <v>38</v>
      </c>
      <c r="O960" s="71"/>
      <c r="P960" s="197">
        <f t="shared" ref="P960:P965" si="121">O960*H960</f>
        <v>0</v>
      </c>
      <c r="Q960" s="197">
        <v>0</v>
      </c>
      <c r="R960" s="197">
        <f t="shared" ref="R960:R965" si="122">Q960*H960</f>
        <v>0</v>
      </c>
      <c r="S960" s="197">
        <v>0</v>
      </c>
      <c r="T960" s="198">
        <f t="shared" ref="T960:T965" si="123"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199" t="s">
        <v>320</v>
      </c>
      <c r="AT960" s="199" t="s">
        <v>122</v>
      </c>
      <c r="AU960" s="199" t="s">
        <v>127</v>
      </c>
      <c r="AY960" s="17" t="s">
        <v>119</v>
      </c>
      <c r="BE960" s="200">
        <f t="shared" ref="BE960:BE965" si="124">IF(N960="základní",J960,0)</f>
        <v>0</v>
      </c>
      <c r="BF960" s="200">
        <f t="shared" ref="BF960:BF965" si="125">IF(N960="snížená",J960,0)</f>
        <v>0</v>
      </c>
      <c r="BG960" s="200">
        <f t="shared" ref="BG960:BG965" si="126">IF(N960="zákl. přenesená",J960,0)</f>
        <v>0</v>
      </c>
      <c r="BH960" s="200">
        <f t="shared" ref="BH960:BH965" si="127">IF(N960="sníž. přenesená",J960,0)</f>
        <v>0</v>
      </c>
      <c r="BI960" s="200">
        <f t="shared" ref="BI960:BI965" si="128">IF(N960="nulová",J960,0)</f>
        <v>0</v>
      </c>
      <c r="BJ960" s="17" t="s">
        <v>127</v>
      </c>
      <c r="BK960" s="200">
        <f t="shared" ref="BK960:BK965" si="129">ROUND(I960*H960,2)</f>
        <v>0</v>
      </c>
      <c r="BL960" s="17" t="s">
        <v>320</v>
      </c>
      <c r="BM960" s="199" t="s">
        <v>1533</v>
      </c>
    </row>
    <row r="961" spans="1:65" s="2" customFormat="1" ht="24.2" customHeight="1">
      <c r="A961" s="34"/>
      <c r="B961" s="35"/>
      <c r="C961" s="239" t="s">
        <v>1534</v>
      </c>
      <c r="D961" s="239" t="s">
        <v>202</v>
      </c>
      <c r="E961" s="240" t="s">
        <v>1535</v>
      </c>
      <c r="F961" s="241" t="s">
        <v>1536</v>
      </c>
      <c r="G961" s="242" t="s">
        <v>190</v>
      </c>
      <c r="H961" s="243">
        <v>2</v>
      </c>
      <c r="I961" s="244"/>
      <c r="J961" s="245">
        <f t="shared" si="120"/>
        <v>0</v>
      </c>
      <c r="K961" s="246"/>
      <c r="L961" s="247"/>
      <c r="M961" s="248" t="s">
        <v>1</v>
      </c>
      <c r="N961" s="249" t="s">
        <v>38</v>
      </c>
      <c r="O961" s="71"/>
      <c r="P961" s="197">
        <f t="shared" si="121"/>
        <v>0</v>
      </c>
      <c r="Q961" s="197">
        <v>1.3799999999999999E-3</v>
      </c>
      <c r="R961" s="197">
        <f t="shared" si="122"/>
        <v>2.7599999999999999E-3</v>
      </c>
      <c r="S961" s="197">
        <v>0</v>
      </c>
      <c r="T961" s="198">
        <f t="shared" si="123"/>
        <v>0</v>
      </c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R961" s="199" t="s">
        <v>406</v>
      </c>
      <c r="AT961" s="199" t="s">
        <v>202</v>
      </c>
      <c r="AU961" s="199" t="s">
        <v>127</v>
      </c>
      <c r="AY961" s="17" t="s">
        <v>119</v>
      </c>
      <c r="BE961" s="200">
        <f t="shared" si="124"/>
        <v>0</v>
      </c>
      <c r="BF961" s="200">
        <f t="shared" si="125"/>
        <v>0</v>
      </c>
      <c r="BG961" s="200">
        <f t="shared" si="126"/>
        <v>0</v>
      </c>
      <c r="BH961" s="200">
        <f t="shared" si="127"/>
        <v>0</v>
      </c>
      <c r="BI961" s="200">
        <f t="shared" si="128"/>
        <v>0</v>
      </c>
      <c r="BJ961" s="17" t="s">
        <v>127</v>
      </c>
      <c r="BK961" s="200">
        <f t="shared" si="129"/>
        <v>0</v>
      </c>
      <c r="BL961" s="17" t="s">
        <v>320</v>
      </c>
      <c r="BM961" s="199" t="s">
        <v>1537</v>
      </c>
    </row>
    <row r="962" spans="1:65" s="2" customFormat="1" ht="24.2" customHeight="1">
      <c r="A962" s="34"/>
      <c r="B962" s="35"/>
      <c r="C962" s="239" t="s">
        <v>1538</v>
      </c>
      <c r="D962" s="239" t="s">
        <v>202</v>
      </c>
      <c r="E962" s="240" t="s">
        <v>1539</v>
      </c>
      <c r="F962" s="241" t="s">
        <v>1540</v>
      </c>
      <c r="G962" s="242" t="s">
        <v>190</v>
      </c>
      <c r="H962" s="243">
        <v>1</v>
      </c>
      <c r="I962" s="244"/>
      <c r="J962" s="245">
        <f t="shared" si="120"/>
        <v>0</v>
      </c>
      <c r="K962" s="246"/>
      <c r="L962" s="247"/>
      <c r="M962" s="248" t="s">
        <v>1</v>
      </c>
      <c r="N962" s="249" t="s">
        <v>38</v>
      </c>
      <c r="O962" s="71"/>
      <c r="P962" s="197">
        <f t="shared" si="121"/>
        <v>0</v>
      </c>
      <c r="Q962" s="197">
        <v>1.6199999999999999E-3</v>
      </c>
      <c r="R962" s="197">
        <f t="shared" si="122"/>
        <v>1.6199999999999999E-3</v>
      </c>
      <c r="S962" s="197">
        <v>0</v>
      </c>
      <c r="T962" s="198">
        <f t="shared" si="123"/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199" t="s">
        <v>406</v>
      </c>
      <c r="AT962" s="199" t="s">
        <v>202</v>
      </c>
      <c r="AU962" s="199" t="s">
        <v>127</v>
      </c>
      <c r="AY962" s="17" t="s">
        <v>119</v>
      </c>
      <c r="BE962" s="200">
        <f t="shared" si="124"/>
        <v>0</v>
      </c>
      <c r="BF962" s="200">
        <f t="shared" si="125"/>
        <v>0</v>
      </c>
      <c r="BG962" s="200">
        <f t="shared" si="126"/>
        <v>0</v>
      </c>
      <c r="BH962" s="200">
        <f t="shared" si="127"/>
        <v>0</v>
      </c>
      <c r="BI962" s="200">
        <f t="shared" si="128"/>
        <v>0</v>
      </c>
      <c r="BJ962" s="17" t="s">
        <v>127</v>
      </c>
      <c r="BK962" s="200">
        <f t="shared" si="129"/>
        <v>0</v>
      </c>
      <c r="BL962" s="17" t="s">
        <v>320</v>
      </c>
      <c r="BM962" s="199" t="s">
        <v>1541</v>
      </c>
    </row>
    <row r="963" spans="1:65" s="2" customFormat="1" ht="24.2" customHeight="1">
      <c r="A963" s="34"/>
      <c r="B963" s="35"/>
      <c r="C963" s="239" t="s">
        <v>1542</v>
      </c>
      <c r="D963" s="239" t="s">
        <v>202</v>
      </c>
      <c r="E963" s="240" t="s">
        <v>1543</v>
      </c>
      <c r="F963" s="241" t="s">
        <v>1544</v>
      </c>
      <c r="G963" s="242" t="s">
        <v>190</v>
      </c>
      <c r="H963" s="243">
        <v>5</v>
      </c>
      <c r="I963" s="244"/>
      <c r="J963" s="245">
        <f t="shared" si="120"/>
        <v>0</v>
      </c>
      <c r="K963" s="246"/>
      <c r="L963" s="247"/>
      <c r="M963" s="248" t="s">
        <v>1</v>
      </c>
      <c r="N963" s="249" t="s">
        <v>38</v>
      </c>
      <c r="O963" s="71"/>
      <c r="P963" s="197">
        <f t="shared" si="121"/>
        <v>0</v>
      </c>
      <c r="Q963" s="197">
        <v>1.8500000000000001E-3</v>
      </c>
      <c r="R963" s="197">
        <f t="shared" si="122"/>
        <v>9.2500000000000013E-3</v>
      </c>
      <c r="S963" s="197">
        <v>0</v>
      </c>
      <c r="T963" s="198">
        <f t="shared" si="123"/>
        <v>0</v>
      </c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R963" s="199" t="s">
        <v>406</v>
      </c>
      <c r="AT963" s="199" t="s">
        <v>202</v>
      </c>
      <c r="AU963" s="199" t="s">
        <v>127</v>
      </c>
      <c r="AY963" s="17" t="s">
        <v>119</v>
      </c>
      <c r="BE963" s="200">
        <f t="shared" si="124"/>
        <v>0</v>
      </c>
      <c r="BF963" s="200">
        <f t="shared" si="125"/>
        <v>0</v>
      </c>
      <c r="BG963" s="200">
        <f t="shared" si="126"/>
        <v>0</v>
      </c>
      <c r="BH963" s="200">
        <f t="shared" si="127"/>
        <v>0</v>
      </c>
      <c r="BI963" s="200">
        <f t="shared" si="128"/>
        <v>0</v>
      </c>
      <c r="BJ963" s="17" t="s">
        <v>127</v>
      </c>
      <c r="BK963" s="200">
        <f t="shared" si="129"/>
        <v>0</v>
      </c>
      <c r="BL963" s="17" t="s">
        <v>320</v>
      </c>
      <c r="BM963" s="199" t="s">
        <v>1545</v>
      </c>
    </row>
    <row r="964" spans="1:65" s="2" customFormat="1" ht="33" customHeight="1">
      <c r="A964" s="34"/>
      <c r="B964" s="35"/>
      <c r="C964" s="187" t="s">
        <v>1546</v>
      </c>
      <c r="D964" s="187" t="s">
        <v>122</v>
      </c>
      <c r="E964" s="188" t="s">
        <v>1547</v>
      </c>
      <c r="F964" s="189" t="s">
        <v>1548</v>
      </c>
      <c r="G964" s="190" t="s">
        <v>195</v>
      </c>
      <c r="H964" s="191">
        <v>0.17199999999999999</v>
      </c>
      <c r="I964" s="192"/>
      <c r="J964" s="193">
        <f t="shared" si="120"/>
        <v>0</v>
      </c>
      <c r="K964" s="194"/>
      <c r="L964" s="39"/>
      <c r="M964" s="195" t="s">
        <v>1</v>
      </c>
      <c r="N964" s="196" t="s">
        <v>38</v>
      </c>
      <c r="O964" s="71"/>
      <c r="P964" s="197">
        <f t="shared" si="121"/>
        <v>0</v>
      </c>
      <c r="Q964" s="197">
        <v>0</v>
      </c>
      <c r="R964" s="197">
        <f t="shared" si="122"/>
        <v>0</v>
      </c>
      <c r="S964" s="197">
        <v>0</v>
      </c>
      <c r="T964" s="198">
        <f t="shared" si="123"/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199" t="s">
        <v>320</v>
      </c>
      <c r="AT964" s="199" t="s">
        <v>122</v>
      </c>
      <c r="AU964" s="199" t="s">
        <v>127</v>
      </c>
      <c r="AY964" s="17" t="s">
        <v>119</v>
      </c>
      <c r="BE964" s="200">
        <f t="shared" si="124"/>
        <v>0</v>
      </c>
      <c r="BF964" s="200">
        <f t="shared" si="125"/>
        <v>0</v>
      </c>
      <c r="BG964" s="200">
        <f t="shared" si="126"/>
        <v>0</v>
      </c>
      <c r="BH964" s="200">
        <f t="shared" si="127"/>
        <v>0</v>
      </c>
      <c r="BI964" s="200">
        <f t="shared" si="128"/>
        <v>0</v>
      </c>
      <c r="BJ964" s="17" t="s">
        <v>127</v>
      </c>
      <c r="BK964" s="200">
        <f t="shared" si="129"/>
        <v>0</v>
      </c>
      <c r="BL964" s="17" t="s">
        <v>320</v>
      </c>
      <c r="BM964" s="199" t="s">
        <v>1549</v>
      </c>
    </row>
    <row r="965" spans="1:65" s="2" customFormat="1" ht="24.2" customHeight="1">
      <c r="A965" s="34"/>
      <c r="B965" s="35"/>
      <c r="C965" s="187" t="s">
        <v>1550</v>
      </c>
      <c r="D965" s="187" t="s">
        <v>122</v>
      </c>
      <c r="E965" s="188" t="s">
        <v>1551</v>
      </c>
      <c r="F965" s="189" t="s">
        <v>1552</v>
      </c>
      <c r="G965" s="190" t="s">
        <v>195</v>
      </c>
      <c r="H965" s="191">
        <v>0.17199999999999999</v>
      </c>
      <c r="I965" s="192"/>
      <c r="J965" s="193">
        <f t="shared" si="120"/>
        <v>0</v>
      </c>
      <c r="K965" s="194"/>
      <c r="L965" s="39"/>
      <c r="M965" s="195" t="s">
        <v>1</v>
      </c>
      <c r="N965" s="196" t="s">
        <v>38</v>
      </c>
      <c r="O965" s="71"/>
      <c r="P965" s="197">
        <f t="shared" si="121"/>
        <v>0</v>
      </c>
      <c r="Q965" s="197">
        <v>0</v>
      </c>
      <c r="R965" s="197">
        <f t="shared" si="122"/>
        <v>0</v>
      </c>
      <c r="S965" s="197">
        <v>0</v>
      </c>
      <c r="T965" s="198">
        <f t="shared" si="123"/>
        <v>0</v>
      </c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R965" s="199" t="s">
        <v>320</v>
      </c>
      <c r="AT965" s="199" t="s">
        <v>122</v>
      </c>
      <c r="AU965" s="199" t="s">
        <v>127</v>
      </c>
      <c r="AY965" s="17" t="s">
        <v>119</v>
      </c>
      <c r="BE965" s="200">
        <f t="shared" si="124"/>
        <v>0</v>
      </c>
      <c r="BF965" s="200">
        <f t="shared" si="125"/>
        <v>0</v>
      </c>
      <c r="BG965" s="200">
        <f t="shared" si="126"/>
        <v>0</v>
      </c>
      <c r="BH965" s="200">
        <f t="shared" si="127"/>
        <v>0</v>
      </c>
      <c r="BI965" s="200">
        <f t="shared" si="128"/>
        <v>0</v>
      </c>
      <c r="BJ965" s="17" t="s">
        <v>127</v>
      </c>
      <c r="BK965" s="200">
        <f t="shared" si="129"/>
        <v>0</v>
      </c>
      <c r="BL965" s="17" t="s">
        <v>320</v>
      </c>
      <c r="BM965" s="199" t="s">
        <v>1553</v>
      </c>
    </row>
    <row r="966" spans="1:65" s="12" customFormat="1" ht="22.9" customHeight="1">
      <c r="B966" s="171"/>
      <c r="C966" s="172"/>
      <c r="D966" s="173" t="s">
        <v>71</v>
      </c>
      <c r="E966" s="185" t="s">
        <v>1554</v>
      </c>
      <c r="F966" s="185" t="s">
        <v>1555</v>
      </c>
      <c r="G966" s="172"/>
      <c r="H966" s="172"/>
      <c r="I966" s="175"/>
      <c r="J966" s="186">
        <f>BK966</f>
        <v>0</v>
      </c>
      <c r="K966" s="172"/>
      <c r="L966" s="177"/>
      <c r="M966" s="178"/>
      <c r="N966" s="179"/>
      <c r="O966" s="179"/>
      <c r="P966" s="180">
        <f>SUM(P967:P979)</f>
        <v>0</v>
      </c>
      <c r="Q966" s="179"/>
      <c r="R966" s="180">
        <f>SUM(R967:R979)</f>
        <v>1.9849999999999998E-3</v>
      </c>
      <c r="S966" s="179"/>
      <c r="T966" s="181">
        <f>SUM(T967:T979)</f>
        <v>4.0000000000000002E-4</v>
      </c>
      <c r="AR966" s="182" t="s">
        <v>127</v>
      </c>
      <c r="AT966" s="183" t="s">
        <v>71</v>
      </c>
      <c r="AU966" s="183" t="s">
        <v>80</v>
      </c>
      <c r="AY966" s="182" t="s">
        <v>119</v>
      </c>
      <c r="BK966" s="184">
        <f>SUM(BK967:BK979)</f>
        <v>0</v>
      </c>
    </row>
    <row r="967" spans="1:65" s="2" customFormat="1" ht="24.2" customHeight="1">
      <c r="A967" s="34"/>
      <c r="B967" s="35"/>
      <c r="C967" s="187" t="s">
        <v>1556</v>
      </c>
      <c r="D967" s="187" t="s">
        <v>122</v>
      </c>
      <c r="E967" s="188" t="s">
        <v>1557</v>
      </c>
      <c r="F967" s="189" t="s">
        <v>1558</v>
      </c>
      <c r="G967" s="190" t="s">
        <v>125</v>
      </c>
      <c r="H967" s="191">
        <v>1</v>
      </c>
      <c r="I967" s="192"/>
      <c r="J967" s="193">
        <f>ROUND(I967*H967,2)</f>
        <v>0</v>
      </c>
      <c r="K967" s="194"/>
      <c r="L967" s="39"/>
      <c r="M967" s="195" t="s">
        <v>1</v>
      </c>
      <c r="N967" s="196" t="s">
        <v>38</v>
      </c>
      <c r="O967" s="71"/>
      <c r="P967" s="197">
        <f>O967*H967</f>
        <v>0</v>
      </c>
      <c r="Q967" s="197">
        <v>1.25E-4</v>
      </c>
      <c r="R967" s="197">
        <f>Q967*H967</f>
        <v>1.25E-4</v>
      </c>
      <c r="S967" s="197">
        <v>0</v>
      </c>
      <c r="T967" s="198">
        <f>S967*H967</f>
        <v>0</v>
      </c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R967" s="199" t="s">
        <v>320</v>
      </c>
      <c r="AT967" s="199" t="s">
        <v>122</v>
      </c>
      <c r="AU967" s="199" t="s">
        <v>127</v>
      </c>
      <c r="AY967" s="17" t="s">
        <v>119</v>
      </c>
      <c r="BE967" s="200">
        <f>IF(N967="základní",J967,0)</f>
        <v>0</v>
      </c>
      <c r="BF967" s="200">
        <f>IF(N967="snížená",J967,0)</f>
        <v>0</v>
      </c>
      <c r="BG967" s="200">
        <f>IF(N967="zákl. přenesená",J967,0)</f>
        <v>0</v>
      </c>
      <c r="BH967" s="200">
        <f>IF(N967="sníž. přenesená",J967,0)</f>
        <v>0</v>
      </c>
      <c r="BI967" s="200">
        <f>IF(N967="nulová",J967,0)</f>
        <v>0</v>
      </c>
      <c r="BJ967" s="17" t="s">
        <v>127</v>
      </c>
      <c r="BK967" s="200">
        <f>ROUND(I967*H967,2)</f>
        <v>0</v>
      </c>
      <c r="BL967" s="17" t="s">
        <v>320</v>
      </c>
      <c r="BM967" s="199" t="s">
        <v>1559</v>
      </c>
    </row>
    <row r="968" spans="1:65" s="13" customFormat="1" ht="11.25">
      <c r="B968" s="201"/>
      <c r="C968" s="202"/>
      <c r="D968" s="203" t="s">
        <v>129</v>
      </c>
      <c r="E968" s="204" t="s">
        <v>1</v>
      </c>
      <c r="F968" s="205" t="s">
        <v>246</v>
      </c>
      <c r="G968" s="202"/>
      <c r="H968" s="204" t="s">
        <v>1</v>
      </c>
      <c r="I968" s="206"/>
      <c r="J968" s="202"/>
      <c r="K968" s="202"/>
      <c r="L968" s="207"/>
      <c r="M968" s="208"/>
      <c r="N968" s="209"/>
      <c r="O968" s="209"/>
      <c r="P968" s="209"/>
      <c r="Q968" s="209"/>
      <c r="R968" s="209"/>
      <c r="S968" s="209"/>
      <c r="T968" s="210"/>
      <c r="AT968" s="211" t="s">
        <v>129</v>
      </c>
      <c r="AU968" s="211" t="s">
        <v>127</v>
      </c>
      <c r="AV968" s="13" t="s">
        <v>80</v>
      </c>
      <c r="AW968" s="13" t="s">
        <v>30</v>
      </c>
      <c r="AX968" s="13" t="s">
        <v>72</v>
      </c>
      <c r="AY968" s="211" t="s">
        <v>119</v>
      </c>
    </row>
    <row r="969" spans="1:65" s="14" customFormat="1" ht="11.25">
      <c r="B969" s="212"/>
      <c r="C969" s="213"/>
      <c r="D969" s="203" t="s">
        <v>129</v>
      </c>
      <c r="E969" s="214" t="s">
        <v>1</v>
      </c>
      <c r="F969" s="215" t="s">
        <v>80</v>
      </c>
      <c r="G969" s="213"/>
      <c r="H969" s="216">
        <v>1</v>
      </c>
      <c r="I969" s="217"/>
      <c r="J969" s="213"/>
      <c r="K969" s="213"/>
      <c r="L969" s="218"/>
      <c r="M969" s="219"/>
      <c r="N969" s="220"/>
      <c r="O969" s="220"/>
      <c r="P969" s="220"/>
      <c r="Q969" s="220"/>
      <c r="R969" s="220"/>
      <c r="S969" s="220"/>
      <c r="T969" s="221"/>
      <c r="AT969" s="222" t="s">
        <v>129</v>
      </c>
      <c r="AU969" s="222" t="s">
        <v>127</v>
      </c>
      <c r="AV969" s="14" t="s">
        <v>127</v>
      </c>
      <c r="AW969" s="14" t="s">
        <v>30</v>
      </c>
      <c r="AX969" s="14" t="s">
        <v>80</v>
      </c>
      <c r="AY969" s="222" t="s">
        <v>119</v>
      </c>
    </row>
    <row r="970" spans="1:65" s="2" customFormat="1" ht="16.5" customHeight="1">
      <c r="A970" s="34"/>
      <c r="B970" s="35"/>
      <c r="C970" s="239" t="s">
        <v>1560</v>
      </c>
      <c r="D970" s="239" t="s">
        <v>202</v>
      </c>
      <c r="E970" s="240" t="s">
        <v>1561</v>
      </c>
      <c r="F970" s="241" t="s">
        <v>1562</v>
      </c>
      <c r="G970" s="242" t="s">
        <v>190</v>
      </c>
      <c r="H970" s="243">
        <v>1</v>
      </c>
      <c r="I970" s="244"/>
      <c r="J970" s="245">
        <f>ROUND(I970*H970,2)</f>
        <v>0</v>
      </c>
      <c r="K970" s="246"/>
      <c r="L970" s="247"/>
      <c r="M970" s="248" t="s">
        <v>1</v>
      </c>
      <c r="N970" s="249" t="s">
        <v>38</v>
      </c>
      <c r="O970" s="71"/>
      <c r="P970" s="197">
        <f>O970*H970</f>
        <v>0</v>
      </c>
      <c r="Q970" s="197">
        <v>1.6999999999999999E-3</v>
      </c>
      <c r="R970" s="197">
        <f>Q970*H970</f>
        <v>1.6999999999999999E-3</v>
      </c>
      <c r="S970" s="197">
        <v>0</v>
      </c>
      <c r="T970" s="198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199" t="s">
        <v>406</v>
      </c>
      <c r="AT970" s="199" t="s">
        <v>202</v>
      </c>
      <c r="AU970" s="199" t="s">
        <v>127</v>
      </c>
      <c r="AY970" s="17" t="s">
        <v>119</v>
      </c>
      <c r="BE970" s="200">
        <f>IF(N970="základní",J970,0)</f>
        <v>0</v>
      </c>
      <c r="BF970" s="200">
        <f>IF(N970="snížená",J970,0)</f>
        <v>0</v>
      </c>
      <c r="BG970" s="200">
        <f>IF(N970="zákl. přenesená",J970,0)</f>
        <v>0</v>
      </c>
      <c r="BH970" s="200">
        <f>IF(N970="sníž. přenesená",J970,0)</f>
        <v>0</v>
      </c>
      <c r="BI970" s="200">
        <f>IF(N970="nulová",J970,0)</f>
        <v>0</v>
      </c>
      <c r="BJ970" s="17" t="s">
        <v>127</v>
      </c>
      <c r="BK970" s="200">
        <f>ROUND(I970*H970,2)</f>
        <v>0</v>
      </c>
      <c r="BL970" s="17" t="s">
        <v>320</v>
      </c>
      <c r="BM970" s="199" t="s">
        <v>1563</v>
      </c>
    </row>
    <row r="971" spans="1:65" s="2" customFormat="1" ht="24.2" customHeight="1">
      <c r="A971" s="34"/>
      <c r="B971" s="35"/>
      <c r="C971" s="187" t="s">
        <v>1564</v>
      </c>
      <c r="D971" s="187" t="s">
        <v>122</v>
      </c>
      <c r="E971" s="188" t="s">
        <v>1565</v>
      </c>
      <c r="F971" s="189" t="s">
        <v>1566</v>
      </c>
      <c r="G971" s="190" t="s">
        <v>190</v>
      </c>
      <c r="H971" s="191">
        <v>1</v>
      </c>
      <c r="I971" s="192"/>
      <c r="J971" s="193">
        <f>ROUND(I971*H971,2)</f>
        <v>0</v>
      </c>
      <c r="K971" s="194"/>
      <c r="L971" s="39"/>
      <c r="M971" s="195" t="s">
        <v>1</v>
      </c>
      <c r="N971" s="196" t="s">
        <v>38</v>
      </c>
      <c r="O971" s="71"/>
      <c r="P971" s="197">
        <f>O971*H971</f>
        <v>0</v>
      </c>
      <c r="Q971" s="197">
        <v>0</v>
      </c>
      <c r="R971" s="197">
        <f>Q971*H971</f>
        <v>0</v>
      </c>
      <c r="S971" s="197">
        <v>0</v>
      </c>
      <c r="T971" s="198">
        <f>S971*H971</f>
        <v>0</v>
      </c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R971" s="199" t="s">
        <v>320</v>
      </c>
      <c r="AT971" s="199" t="s">
        <v>122</v>
      </c>
      <c r="AU971" s="199" t="s">
        <v>127</v>
      </c>
      <c r="AY971" s="17" t="s">
        <v>119</v>
      </c>
      <c r="BE971" s="200">
        <f>IF(N971="základní",J971,0)</f>
        <v>0</v>
      </c>
      <c r="BF971" s="200">
        <f>IF(N971="snížená",J971,0)</f>
        <v>0</v>
      </c>
      <c r="BG971" s="200">
        <f>IF(N971="zákl. přenesená",J971,0)</f>
        <v>0</v>
      </c>
      <c r="BH971" s="200">
        <f>IF(N971="sníž. přenesená",J971,0)</f>
        <v>0</v>
      </c>
      <c r="BI971" s="200">
        <f>IF(N971="nulová",J971,0)</f>
        <v>0</v>
      </c>
      <c r="BJ971" s="17" t="s">
        <v>127</v>
      </c>
      <c r="BK971" s="200">
        <f>ROUND(I971*H971,2)</f>
        <v>0</v>
      </c>
      <c r="BL971" s="17" t="s">
        <v>320</v>
      </c>
      <c r="BM971" s="199" t="s">
        <v>1567</v>
      </c>
    </row>
    <row r="972" spans="1:65" s="13" customFormat="1" ht="11.25">
      <c r="B972" s="201"/>
      <c r="C972" s="202"/>
      <c r="D972" s="203" t="s">
        <v>129</v>
      </c>
      <c r="E972" s="204" t="s">
        <v>1</v>
      </c>
      <c r="F972" s="205" t="s">
        <v>1568</v>
      </c>
      <c r="G972" s="202"/>
      <c r="H972" s="204" t="s">
        <v>1</v>
      </c>
      <c r="I972" s="206"/>
      <c r="J972" s="202"/>
      <c r="K972" s="202"/>
      <c r="L972" s="207"/>
      <c r="M972" s="208"/>
      <c r="N972" s="209"/>
      <c r="O972" s="209"/>
      <c r="P972" s="209"/>
      <c r="Q972" s="209"/>
      <c r="R972" s="209"/>
      <c r="S972" s="209"/>
      <c r="T972" s="210"/>
      <c r="AT972" s="211" t="s">
        <v>129</v>
      </c>
      <c r="AU972" s="211" t="s">
        <v>127</v>
      </c>
      <c r="AV972" s="13" t="s">
        <v>80</v>
      </c>
      <c r="AW972" s="13" t="s">
        <v>30</v>
      </c>
      <c r="AX972" s="13" t="s">
        <v>72</v>
      </c>
      <c r="AY972" s="211" t="s">
        <v>119</v>
      </c>
    </row>
    <row r="973" spans="1:65" s="14" customFormat="1" ht="11.25">
      <c r="B973" s="212"/>
      <c r="C973" s="213"/>
      <c r="D973" s="203" t="s">
        <v>129</v>
      </c>
      <c r="E973" s="214" t="s">
        <v>1</v>
      </c>
      <c r="F973" s="215" t="s">
        <v>80</v>
      </c>
      <c r="G973" s="213"/>
      <c r="H973" s="216">
        <v>1</v>
      </c>
      <c r="I973" s="217"/>
      <c r="J973" s="213"/>
      <c r="K973" s="213"/>
      <c r="L973" s="218"/>
      <c r="M973" s="219"/>
      <c r="N973" s="220"/>
      <c r="O973" s="220"/>
      <c r="P973" s="220"/>
      <c r="Q973" s="220"/>
      <c r="R973" s="220"/>
      <c r="S973" s="220"/>
      <c r="T973" s="221"/>
      <c r="AT973" s="222" t="s">
        <v>129</v>
      </c>
      <c r="AU973" s="222" t="s">
        <v>127</v>
      </c>
      <c r="AV973" s="14" t="s">
        <v>127</v>
      </c>
      <c r="AW973" s="14" t="s">
        <v>30</v>
      </c>
      <c r="AX973" s="14" t="s">
        <v>80</v>
      </c>
      <c r="AY973" s="222" t="s">
        <v>119</v>
      </c>
    </row>
    <row r="974" spans="1:65" s="2" customFormat="1" ht="21.75" customHeight="1">
      <c r="A974" s="34"/>
      <c r="B974" s="35"/>
      <c r="C974" s="239" t="s">
        <v>1569</v>
      </c>
      <c r="D974" s="239" t="s">
        <v>202</v>
      </c>
      <c r="E974" s="240" t="s">
        <v>1570</v>
      </c>
      <c r="F974" s="241" t="s">
        <v>1571</v>
      </c>
      <c r="G974" s="242" t="s">
        <v>190</v>
      </c>
      <c r="H974" s="243">
        <v>1</v>
      </c>
      <c r="I974" s="244"/>
      <c r="J974" s="245">
        <f>ROUND(I974*H974,2)</f>
        <v>0</v>
      </c>
      <c r="K974" s="246"/>
      <c r="L974" s="247"/>
      <c r="M974" s="248" t="s">
        <v>1</v>
      </c>
      <c r="N974" s="249" t="s">
        <v>38</v>
      </c>
      <c r="O974" s="71"/>
      <c r="P974" s="197">
        <f>O974*H974</f>
        <v>0</v>
      </c>
      <c r="Q974" s="197">
        <v>1.6000000000000001E-4</v>
      </c>
      <c r="R974" s="197">
        <f>Q974*H974</f>
        <v>1.6000000000000001E-4</v>
      </c>
      <c r="S974" s="197">
        <v>0</v>
      </c>
      <c r="T974" s="198">
        <f>S974*H974</f>
        <v>0</v>
      </c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R974" s="199" t="s">
        <v>406</v>
      </c>
      <c r="AT974" s="199" t="s">
        <v>202</v>
      </c>
      <c r="AU974" s="199" t="s">
        <v>127</v>
      </c>
      <c r="AY974" s="17" t="s">
        <v>119</v>
      </c>
      <c r="BE974" s="200">
        <f>IF(N974="základní",J974,0)</f>
        <v>0</v>
      </c>
      <c r="BF974" s="200">
        <f>IF(N974="snížená",J974,0)</f>
        <v>0</v>
      </c>
      <c r="BG974" s="200">
        <f>IF(N974="zákl. přenesená",J974,0)</f>
        <v>0</v>
      </c>
      <c r="BH974" s="200">
        <f>IF(N974="sníž. přenesená",J974,0)</f>
        <v>0</v>
      </c>
      <c r="BI974" s="200">
        <f>IF(N974="nulová",J974,0)</f>
        <v>0</v>
      </c>
      <c r="BJ974" s="17" t="s">
        <v>127</v>
      </c>
      <c r="BK974" s="200">
        <f>ROUND(I974*H974,2)</f>
        <v>0</v>
      </c>
      <c r="BL974" s="17" t="s">
        <v>320</v>
      </c>
      <c r="BM974" s="199" t="s">
        <v>1572</v>
      </c>
    </row>
    <row r="975" spans="1:65" s="2" customFormat="1" ht="24.2" customHeight="1">
      <c r="A975" s="34"/>
      <c r="B975" s="35"/>
      <c r="C975" s="187" t="s">
        <v>1573</v>
      </c>
      <c r="D975" s="187" t="s">
        <v>122</v>
      </c>
      <c r="E975" s="188" t="s">
        <v>1574</v>
      </c>
      <c r="F975" s="189" t="s">
        <v>1575</v>
      </c>
      <c r="G975" s="190" t="s">
        <v>190</v>
      </c>
      <c r="H975" s="191">
        <v>1</v>
      </c>
      <c r="I975" s="192"/>
      <c r="J975" s="193">
        <f>ROUND(I975*H975,2)</f>
        <v>0</v>
      </c>
      <c r="K975" s="194"/>
      <c r="L975" s="39"/>
      <c r="M975" s="195" t="s">
        <v>1</v>
      </c>
      <c r="N975" s="196" t="s">
        <v>38</v>
      </c>
      <c r="O975" s="71"/>
      <c r="P975" s="197">
        <f>O975*H975</f>
        <v>0</v>
      </c>
      <c r="Q975" s="197">
        <v>0</v>
      </c>
      <c r="R975" s="197">
        <f>Q975*H975</f>
        <v>0</v>
      </c>
      <c r="S975" s="197">
        <v>4.0000000000000002E-4</v>
      </c>
      <c r="T975" s="198">
        <f>S975*H975</f>
        <v>4.0000000000000002E-4</v>
      </c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R975" s="199" t="s">
        <v>320</v>
      </c>
      <c r="AT975" s="199" t="s">
        <v>122</v>
      </c>
      <c r="AU975" s="199" t="s">
        <v>127</v>
      </c>
      <c r="AY975" s="17" t="s">
        <v>119</v>
      </c>
      <c r="BE975" s="200">
        <f>IF(N975="základní",J975,0)</f>
        <v>0</v>
      </c>
      <c r="BF975" s="200">
        <f>IF(N975="snížená",J975,0)</f>
        <v>0</v>
      </c>
      <c r="BG975" s="200">
        <f>IF(N975="zákl. přenesená",J975,0)</f>
        <v>0</v>
      </c>
      <c r="BH975" s="200">
        <f>IF(N975="sníž. přenesená",J975,0)</f>
        <v>0</v>
      </c>
      <c r="BI975" s="200">
        <f>IF(N975="nulová",J975,0)</f>
        <v>0</v>
      </c>
      <c r="BJ975" s="17" t="s">
        <v>127</v>
      </c>
      <c r="BK975" s="200">
        <f>ROUND(I975*H975,2)</f>
        <v>0</v>
      </c>
      <c r="BL975" s="17" t="s">
        <v>320</v>
      </c>
      <c r="BM975" s="199" t="s">
        <v>1576</v>
      </c>
    </row>
    <row r="976" spans="1:65" s="13" customFormat="1" ht="11.25">
      <c r="B976" s="201"/>
      <c r="C976" s="202"/>
      <c r="D976" s="203" t="s">
        <v>129</v>
      </c>
      <c r="E976" s="204" t="s">
        <v>1</v>
      </c>
      <c r="F976" s="205" t="s">
        <v>246</v>
      </c>
      <c r="G976" s="202"/>
      <c r="H976" s="204" t="s">
        <v>1</v>
      </c>
      <c r="I976" s="206"/>
      <c r="J976" s="202"/>
      <c r="K976" s="202"/>
      <c r="L976" s="207"/>
      <c r="M976" s="208"/>
      <c r="N976" s="209"/>
      <c r="O976" s="209"/>
      <c r="P976" s="209"/>
      <c r="Q976" s="209"/>
      <c r="R976" s="209"/>
      <c r="S976" s="209"/>
      <c r="T976" s="210"/>
      <c r="AT976" s="211" t="s">
        <v>129</v>
      </c>
      <c r="AU976" s="211" t="s">
        <v>127</v>
      </c>
      <c r="AV976" s="13" t="s">
        <v>80</v>
      </c>
      <c r="AW976" s="13" t="s">
        <v>30</v>
      </c>
      <c r="AX976" s="13" t="s">
        <v>72</v>
      </c>
      <c r="AY976" s="211" t="s">
        <v>119</v>
      </c>
    </row>
    <row r="977" spans="1:65" s="14" customFormat="1" ht="11.25">
      <c r="B977" s="212"/>
      <c r="C977" s="213"/>
      <c r="D977" s="203" t="s">
        <v>129</v>
      </c>
      <c r="E977" s="214" t="s">
        <v>1</v>
      </c>
      <c r="F977" s="215" t="s">
        <v>80</v>
      </c>
      <c r="G977" s="213"/>
      <c r="H977" s="216">
        <v>1</v>
      </c>
      <c r="I977" s="217"/>
      <c r="J977" s="213"/>
      <c r="K977" s="213"/>
      <c r="L977" s="218"/>
      <c r="M977" s="219"/>
      <c r="N977" s="220"/>
      <c r="O977" s="220"/>
      <c r="P977" s="220"/>
      <c r="Q977" s="220"/>
      <c r="R977" s="220"/>
      <c r="S977" s="220"/>
      <c r="T977" s="221"/>
      <c r="AT977" s="222" t="s">
        <v>129</v>
      </c>
      <c r="AU977" s="222" t="s">
        <v>127</v>
      </c>
      <c r="AV977" s="14" t="s">
        <v>127</v>
      </c>
      <c r="AW977" s="14" t="s">
        <v>30</v>
      </c>
      <c r="AX977" s="14" t="s">
        <v>80</v>
      </c>
      <c r="AY977" s="222" t="s">
        <v>119</v>
      </c>
    </row>
    <row r="978" spans="1:65" s="2" customFormat="1" ht="33" customHeight="1">
      <c r="A978" s="34"/>
      <c r="B978" s="35"/>
      <c r="C978" s="187" t="s">
        <v>1577</v>
      </c>
      <c r="D978" s="187" t="s">
        <v>122</v>
      </c>
      <c r="E978" s="188" t="s">
        <v>1578</v>
      </c>
      <c r="F978" s="189" t="s">
        <v>1579</v>
      </c>
      <c r="G978" s="190" t="s">
        <v>195</v>
      </c>
      <c r="H978" s="191">
        <v>2E-3</v>
      </c>
      <c r="I978" s="192"/>
      <c r="J978" s="193">
        <f>ROUND(I978*H978,2)</f>
        <v>0</v>
      </c>
      <c r="K978" s="194"/>
      <c r="L978" s="39"/>
      <c r="M978" s="195" t="s">
        <v>1</v>
      </c>
      <c r="N978" s="196" t="s">
        <v>38</v>
      </c>
      <c r="O978" s="71"/>
      <c r="P978" s="197">
        <f>O978*H978</f>
        <v>0</v>
      </c>
      <c r="Q978" s="197">
        <v>0</v>
      </c>
      <c r="R978" s="197">
        <f>Q978*H978</f>
        <v>0</v>
      </c>
      <c r="S978" s="197">
        <v>0</v>
      </c>
      <c r="T978" s="198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199" t="s">
        <v>320</v>
      </c>
      <c r="AT978" s="199" t="s">
        <v>122</v>
      </c>
      <c r="AU978" s="199" t="s">
        <v>127</v>
      </c>
      <c r="AY978" s="17" t="s">
        <v>119</v>
      </c>
      <c r="BE978" s="200">
        <f>IF(N978="základní",J978,0)</f>
        <v>0</v>
      </c>
      <c r="BF978" s="200">
        <f>IF(N978="snížená",J978,0)</f>
        <v>0</v>
      </c>
      <c r="BG978" s="200">
        <f>IF(N978="zákl. přenesená",J978,0)</f>
        <v>0</v>
      </c>
      <c r="BH978" s="200">
        <f>IF(N978="sníž. přenesená",J978,0)</f>
        <v>0</v>
      </c>
      <c r="BI978" s="200">
        <f>IF(N978="nulová",J978,0)</f>
        <v>0</v>
      </c>
      <c r="BJ978" s="17" t="s">
        <v>127</v>
      </c>
      <c r="BK978" s="200">
        <f>ROUND(I978*H978,2)</f>
        <v>0</v>
      </c>
      <c r="BL978" s="17" t="s">
        <v>320</v>
      </c>
      <c r="BM978" s="199" t="s">
        <v>1580</v>
      </c>
    </row>
    <row r="979" spans="1:65" s="2" customFormat="1" ht="33" customHeight="1">
      <c r="A979" s="34"/>
      <c r="B979" s="35"/>
      <c r="C979" s="187" t="s">
        <v>1581</v>
      </c>
      <c r="D979" s="187" t="s">
        <v>122</v>
      </c>
      <c r="E979" s="188" t="s">
        <v>1582</v>
      </c>
      <c r="F979" s="189" t="s">
        <v>1583</v>
      </c>
      <c r="G979" s="190" t="s">
        <v>195</v>
      </c>
      <c r="H979" s="191">
        <v>2E-3</v>
      </c>
      <c r="I979" s="192"/>
      <c r="J979" s="193">
        <f>ROUND(I979*H979,2)</f>
        <v>0</v>
      </c>
      <c r="K979" s="194"/>
      <c r="L979" s="39"/>
      <c r="M979" s="195" t="s">
        <v>1</v>
      </c>
      <c r="N979" s="196" t="s">
        <v>38</v>
      </c>
      <c r="O979" s="71"/>
      <c r="P979" s="197">
        <f>O979*H979</f>
        <v>0</v>
      </c>
      <c r="Q979" s="197">
        <v>0</v>
      </c>
      <c r="R979" s="197">
        <f>Q979*H979</f>
        <v>0</v>
      </c>
      <c r="S979" s="197">
        <v>0</v>
      </c>
      <c r="T979" s="198">
        <f>S979*H979</f>
        <v>0</v>
      </c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R979" s="199" t="s">
        <v>320</v>
      </c>
      <c r="AT979" s="199" t="s">
        <v>122</v>
      </c>
      <c r="AU979" s="199" t="s">
        <v>127</v>
      </c>
      <c r="AY979" s="17" t="s">
        <v>119</v>
      </c>
      <c r="BE979" s="200">
        <f>IF(N979="základní",J979,0)</f>
        <v>0</v>
      </c>
      <c r="BF979" s="200">
        <f>IF(N979="snížená",J979,0)</f>
        <v>0</v>
      </c>
      <c r="BG979" s="200">
        <f>IF(N979="zákl. přenesená",J979,0)</f>
        <v>0</v>
      </c>
      <c r="BH979" s="200">
        <f>IF(N979="sníž. přenesená",J979,0)</f>
        <v>0</v>
      </c>
      <c r="BI979" s="200">
        <f>IF(N979="nulová",J979,0)</f>
        <v>0</v>
      </c>
      <c r="BJ979" s="17" t="s">
        <v>127</v>
      </c>
      <c r="BK979" s="200">
        <f>ROUND(I979*H979,2)</f>
        <v>0</v>
      </c>
      <c r="BL979" s="17" t="s">
        <v>320</v>
      </c>
      <c r="BM979" s="199" t="s">
        <v>1584</v>
      </c>
    </row>
    <row r="980" spans="1:65" s="12" customFormat="1" ht="22.9" customHeight="1">
      <c r="B980" s="171"/>
      <c r="C980" s="172"/>
      <c r="D980" s="173" t="s">
        <v>71</v>
      </c>
      <c r="E980" s="185" t="s">
        <v>1585</v>
      </c>
      <c r="F980" s="185" t="s">
        <v>1586</v>
      </c>
      <c r="G980" s="172"/>
      <c r="H980" s="172"/>
      <c r="I980" s="175"/>
      <c r="J980" s="186">
        <f>BK980</f>
        <v>0</v>
      </c>
      <c r="K980" s="172"/>
      <c r="L980" s="177"/>
      <c r="M980" s="178"/>
      <c r="N980" s="179"/>
      <c r="O980" s="179"/>
      <c r="P980" s="180">
        <f>SUM(P981:P1021)</f>
        <v>0</v>
      </c>
      <c r="Q980" s="179"/>
      <c r="R980" s="180">
        <f>SUM(R981:R1021)</f>
        <v>0.19243340000000006</v>
      </c>
      <c r="S980" s="179"/>
      <c r="T980" s="181">
        <f>SUM(T981:T1021)</f>
        <v>0.38471980000000006</v>
      </c>
      <c r="AR980" s="182" t="s">
        <v>127</v>
      </c>
      <c r="AT980" s="183" t="s">
        <v>71</v>
      </c>
      <c r="AU980" s="183" t="s">
        <v>80</v>
      </c>
      <c r="AY980" s="182" t="s">
        <v>119</v>
      </c>
      <c r="BK980" s="184">
        <f>SUM(BK981:BK1021)</f>
        <v>0</v>
      </c>
    </row>
    <row r="981" spans="1:65" s="2" customFormat="1" ht="16.5" customHeight="1">
      <c r="A981" s="34"/>
      <c r="B981" s="35"/>
      <c r="C981" s="187" t="s">
        <v>1587</v>
      </c>
      <c r="D981" s="187" t="s">
        <v>122</v>
      </c>
      <c r="E981" s="188" t="s">
        <v>1588</v>
      </c>
      <c r="F981" s="189" t="s">
        <v>1589</v>
      </c>
      <c r="G981" s="190" t="s">
        <v>125</v>
      </c>
      <c r="H981" s="191">
        <v>3.82</v>
      </c>
      <c r="I981" s="192"/>
      <c r="J981" s="193">
        <f>ROUND(I981*H981,2)</f>
        <v>0</v>
      </c>
      <c r="K981" s="194"/>
      <c r="L981" s="39"/>
      <c r="M981" s="195" t="s">
        <v>1</v>
      </c>
      <c r="N981" s="196" t="s">
        <v>38</v>
      </c>
      <c r="O981" s="71"/>
      <c r="P981" s="197">
        <f>O981*H981</f>
        <v>0</v>
      </c>
      <c r="Q981" s="197">
        <v>0</v>
      </c>
      <c r="R981" s="197">
        <f>Q981*H981</f>
        <v>0</v>
      </c>
      <c r="S981" s="197">
        <v>0</v>
      </c>
      <c r="T981" s="198">
        <f>S981*H981</f>
        <v>0</v>
      </c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R981" s="199" t="s">
        <v>320</v>
      </c>
      <c r="AT981" s="199" t="s">
        <v>122</v>
      </c>
      <c r="AU981" s="199" t="s">
        <v>127</v>
      </c>
      <c r="AY981" s="17" t="s">
        <v>119</v>
      </c>
      <c r="BE981" s="200">
        <f>IF(N981="základní",J981,0)</f>
        <v>0</v>
      </c>
      <c r="BF981" s="200">
        <f>IF(N981="snížená",J981,0)</f>
        <v>0</v>
      </c>
      <c r="BG981" s="200">
        <f>IF(N981="zákl. přenesená",J981,0)</f>
        <v>0</v>
      </c>
      <c r="BH981" s="200">
        <f>IF(N981="sníž. přenesená",J981,0)</f>
        <v>0</v>
      </c>
      <c r="BI981" s="200">
        <f>IF(N981="nulová",J981,0)</f>
        <v>0</v>
      </c>
      <c r="BJ981" s="17" t="s">
        <v>127</v>
      </c>
      <c r="BK981" s="200">
        <f>ROUND(I981*H981,2)</f>
        <v>0</v>
      </c>
      <c r="BL981" s="17" t="s">
        <v>320</v>
      </c>
      <c r="BM981" s="199" t="s">
        <v>1590</v>
      </c>
    </row>
    <row r="982" spans="1:65" s="2" customFormat="1" ht="16.5" customHeight="1">
      <c r="A982" s="34"/>
      <c r="B982" s="35"/>
      <c r="C982" s="187" t="s">
        <v>1591</v>
      </c>
      <c r="D982" s="187" t="s">
        <v>122</v>
      </c>
      <c r="E982" s="188" t="s">
        <v>1592</v>
      </c>
      <c r="F982" s="189" t="s">
        <v>1593</v>
      </c>
      <c r="G982" s="190" t="s">
        <v>125</v>
      </c>
      <c r="H982" s="191">
        <v>3.82</v>
      </c>
      <c r="I982" s="192"/>
      <c r="J982" s="193">
        <f>ROUND(I982*H982,2)</f>
        <v>0</v>
      </c>
      <c r="K982" s="194"/>
      <c r="L982" s="39"/>
      <c r="M982" s="195" t="s">
        <v>1</v>
      </c>
      <c r="N982" s="196" t="s">
        <v>38</v>
      </c>
      <c r="O982" s="71"/>
      <c r="P982" s="197">
        <f>O982*H982</f>
        <v>0</v>
      </c>
      <c r="Q982" s="197">
        <v>2.9999999999999997E-4</v>
      </c>
      <c r="R982" s="197">
        <f>Q982*H982</f>
        <v>1.1459999999999999E-3</v>
      </c>
      <c r="S982" s="197">
        <v>0</v>
      </c>
      <c r="T982" s="198">
        <f>S982*H982</f>
        <v>0</v>
      </c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R982" s="199" t="s">
        <v>320</v>
      </c>
      <c r="AT982" s="199" t="s">
        <v>122</v>
      </c>
      <c r="AU982" s="199" t="s">
        <v>127</v>
      </c>
      <c r="AY982" s="17" t="s">
        <v>119</v>
      </c>
      <c r="BE982" s="200">
        <f>IF(N982="základní",J982,0)</f>
        <v>0</v>
      </c>
      <c r="BF982" s="200">
        <f>IF(N982="snížená",J982,0)</f>
        <v>0</v>
      </c>
      <c r="BG982" s="200">
        <f>IF(N982="zákl. přenesená",J982,0)</f>
        <v>0</v>
      </c>
      <c r="BH982" s="200">
        <f>IF(N982="sníž. přenesená",J982,0)</f>
        <v>0</v>
      </c>
      <c r="BI982" s="200">
        <f>IF(N982="nulová",J982,0)</f>
        <v>0</v>
      </c>
      <c r="BJ982" s="17" t="s">
        <v>127</v>
      </c>
      <c r="BK982" s="200">
        <f>ROUND(I982*H982,2)</f>
        <v>0</v>
      </c>
      <c r="BL982" s="17" t="s">
        <v>320</v>
      </c>
      <c r="BM982" s="199" t="s">
        <v>1594</v>
      </c>
    </row>
    <row r="983" spans="1:65" s="2" customFormat="1" ht="24.2" customHeight="1">
      <c r="A983" s="34"/>
      <c r="B983" s="35"/>
      <c r="C983" s="187" t="s">
        <v>1595</v>
      </c>
      <c r="D983" s="187" t="s">
        <v>122</v>
      </c>
      <c r="E983" s="188" t="s">
        <v>1596</v>
      </c>
      <c r="F983" s="189" t="s">
        <v>1597</v>
      </c>
      <c r="G983" s="190" t="s">
        <v>125</v>
      </c>
      <c r="H983" s="191">
        <v>3.82</v>
      </c>
      <c r="I983" s="192"/>
      <c r="J983" s="193">
        <f>ROUND(I983*H983,2)</f>
        <v>0</v>
      </c>
      <c r="K983" s="194"/>
      <c r="L983" s="39"/>
      <c r="M983" s="195" t="s">
        <v>1</v>
      </c>
      <c r="N983" s="196" t="s">
        <v>38</v>
      </c>
      <c r="O983" s="71"/>
      <c r="P983" s="197">
        <f>O983*H983</f>
        <v>0</v>
      </c>
      <c r="Q983" s="197">
        <v>7.5820000000000002E-3</v>
      </c>
      <c r="R983" s="197">
        <f>Q983*H983</f>
        <v>2.8963240000000001E-2</v>
      </c>
      <c r="S983" s="197">
        <v>0</v>
      </c>
      <c r="T983" s="198">
        <f>S983*H983</f>
        <v>0</v>
      </c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R983" s="199" t="s">
        <v>320</v>
      </c>
      <c r="AT983" s="199" t="s">
        <v>122</v>
      </c>
      <c r="AU983" s="199" t="s">
        <v>127</v>
      </c>
      <c r="AY983" s="17" t="s">
        <v>119</v>
      </c>
      <c r="BE983" s="200">
        <f>IF(N983="základní",J983,0)</f>
        <v>0</v>
      </c>
      <c r="BF983" s="200">
        <f>IF(N983="snížená",J983,0)</f>
        <v>0</v>
      </c>
      <c r="BG983" s="200">
        <f>IF(N983="zákl. přenesená",J983,0)</f>
        <v>0</v>
      </c>
      <c r="BH983" s="200">
        <f>IF(N983="sníž. přenesená",J983,0)</f>
        <v>0</v>
      </c>
      <c r="BI983" s="200">
        <f>IF(N983="nulová",J983,0)</f>
        <v>0</v>
      </c>
      <c r="BJ983" s="17" t="s">
        <v>127</v>
      </c>
      <c r="BK983" s="200">
        <f>ROUND(I983*H983,2)</f>
        <v>0</v>
      </c>
      <c r="BL983" s="17" t="s">
        <v>320</v>
      </c>
      <c r="BM983" s="199" t="s">
        <v>1598</v>
      </c>
    </row>
    <row r="984" spans="1:65" s="2" customFormat="1" ht="24.2" customHeight="1">
      <c r="A984" s="34"/>
      <c r="B984" s="35"/>
      <c r="C984" s="187" t="s">
        <v>1599</v>
      </c>
      <c r="D984" s="187" t="s">
        <v>122</v>
      </c>
      <c r="E984" s="188" t="s">
        <v>1600</v>
      </c>
      <c r="F984" s="189" t="s">
        <v>1601</v>
      </c>
      <c r="G984" s="190" t="s">
        <v>390</v>
      </c>
      <c r="H984" s="191">
        <v>32.770000000000003</v>
      </c>
      <c r="I984" s="192"/>
      <c r="J984" s="193">
        <f>ROUND(I984*H984,2)</f>
        <v>0</v>
      </c>
      <c r="K984" s="194"/>
      <c r="L984" s="39"/>
      <c r="M984" s="195" t="s">
        <v>1</v>
      </c>
      <c r="N984" s="196" t="s">
        <v>38</v>
      </c>
      <c r="O984" s="71"/>
      <c r="P984" s="197">
        <f>O984*H984</f>
        <v>0</v>
      </c>
      <c r="Q984" s="197">
        <v>0</v>
      </c>
      <c r="R984" s="197">
        <f>Q984*H984</f>
        <v>0</v>
      </c>
      <c r="S984" s="197">
        <v>1.174E-2</v>
      </c>
      <c r="T984" s="198">
        <f>S984*H984</f>
        <v>0.38471980000000006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99" t="s">
        <v>320</v>
      </c>
      <c r="AT984" s="199" t="s">
        <v>122</v>
      </c>
      <c r="AU984" s="199" t="s">
        <v>127</v>
      </c>
      <c r="AY984" s="17" t="s">
        <v>119</v>
      </c>
      <c r="BE984" s="200">
        <f>IF(N984="základní",J984,0)</f>
        <v>0</v>
      </c>
      <c r="BF984" s="200">
        <f>IF(N984="snížená",J984,0)</f>
        <v>0</v>
      </c>
      <c r="BG984" s="200">
        <f>IF(N984="zákl. přenesená",J984,0)</f>
        <v>0</v>
      </c>
      <c r="BH984" s="200">
        <f>IF(N984="sníž. přenesená",J984,0)</f>
        <v>0</v>
      </c>
      <c r="BI984" s="200">
        <f>IF(N984="nulová",J984,0)</f>
        <v>0</v>
      </c>
      <c r="BJ984" s="17" t="s">
        <v>127</v>
      </c>
      <c r="BK984" s="200">
        <f>ROUND(I984*H984,2)</f>
        <v>0</v>
      </c>
      <c r="BL984" s="17" t="s">
        <v>320</v>
      </c>
      <c r="BM984" s="199" t="s">
        <v>1602</v>
      </c>
    </row>
    <row r="985" spans="1:65" s="13" customFormat="1" ht="11.25">
      <c r="B985" s="201"/>
      <c r="C985" s="202"/>
      <c r="D985" s="203" t="s">
        <v>129</v>
      </c>
      <c r="E985" s="204" t="s">
        <v>1</v>
      </c>
      <c r="F985" s="205" t="s">
        <v>225</v>
      </c>
      <c r="G985" s="202"/>
      <c r="H985" s="204" t="s">
        <v>1</v>
      </c>
      <c r="I985" s="206"/>
      <c r="J985" s="202"/>
      <c r="K985" s="202"/>
      <c r="L985" s="207"/>
      <c r="M985" s="208"/>
      <c r="N985" s="209"/>
      <c r="O985" s="209"/>
      <c r="P985" s="209"/>
      <c r="Q985" s="209"/>
      <c r="R985" s="209"/>
      <c r="S985" s="209"/>
      <c r="T985" s="210"/>
      <c r="AT985" s="211" t="s">
        <v>129</v>
      </c>
      <c r="AU985" s="211" t="s">
        <v>127</v>
      </c>
      <c r="AV985" s="13" t="s">
        <v>80</v>
      </c>
      <c r="AW985" s="13" t="s">
        <v>30</v>
      </c>
      <c r="AX985" s="13" t="s">
        <v>72</v>
      </c>
      <c r="AY985" s="211" t="s">
        <v>119</v>
      </c>
    </row>
    <row r="986" spans="1:65" s="14" customFormat="1" ht="11.25">
      <c r="B986" s="212"/>
      <c r="C986" s="213"/>
      <c r="D986" s="203" t="s">
        <v>129</v>
      </c>
      <c r="E986" s="214" t="s">
        <v>1</v>
      </c>
      <c r="F986" s="215" t="s">
        <v>1603</v>
      </c>
      <c r="G986" s="213"/>
      <c r="H986" s="216">
        <v>12.22</v>
      </c>
      <c r="I986" s="217"/>
      <c r="J986" s="213"/>
      <c r="K986" s="213"/>
      <c r="L986" s="218"/>
      <c r="M986" s="219"/>
      <c r="N986" s="220"/>
      <c r="O986" s="220"/>
      <c r="P986" s="220"/>
      <c r="Q986" s="220"/>
      <c r="R986" s="220"/>
      <c r="S986" s="220"/>
      <c r="T986" s="221"/>
      <c r="AT986" s="222" t="s">
        <v>129</v>
      </c>
      <c r="AU986" s="222" t="s">
        <v>127</v>
      </c>
      <c r="AV986" s="14" t="s">
        <v>127</v>
      </c>
      <c r="AW986" s="14" t="s">
        <v>30</v>
      </c>
      <c r="AX986" s="14" t="s">
        <v>72</v>
      </c>
      <c r="AY986" s="222" t="s">
        <v>119</v>
      </c>
    </row>
    <row r="987" spans="1:65" s="13" customFormat="1" ht="11.25">
      <c r="B987" s="201"/>
      <c r="C987" s="202"/>
      <c r="D987" s="203" t="s">
        <v>129</v>
      </c>
      <c r="E987" s="204" t="s">
        <v>1</v>
      </c>
      <c r="F987" s="205" t="s">
        <v>244</v>
      </c>
      <c r="G987" s="202"/>
      <c r="H987" s="204" t="s">
        <v>1</v>
      </c>
      <c r="I987" s="206"/>
      <c r="J987" s="202"/>
      <c r="K987" s="202"/>
      <c r="L987" s="207"/>
      <c r="M987" s="208"/>
      <c r="N987" s="209"/>
      <c r="O987" s="209"/>
      <c r="P987" s="209"/>
      <c r="Q987" s="209"/>
      <c r="R987" s="209"/>
      <c r="S987" s="209"/>
      <c r="T987" s="210"/>
      <c r="AT987" s="211" t="s">
        <v>129</v>
      </c>
      <c r="AU987" s="211" t="s">
        <v>127</v>
      </c>
      <c r="AV987" s="13" t="s">
        <v>80</v>
      </c>
      <c r="AW987" s="13" t="s">
        <v>30</v>
      </c>
      <c r="AX987" s="13" t="s">
        <v>72</v>
      </c>
      <c r="AY987" s="211" t="s">
        <v>119</v>
      </c>
    </row>
    <row r="988" spans="1:65" s="14" customFormat="1" ht="11.25">
      <c r="B988" s="212"/>
      <c r="C988" s="213"/>
      <c r="D988" s="203" t="s">
        <v>129</v>
      </c>
      <c r="E988" s="214" t="s">
        <v>1</v>
      </c>
      <c r="F988" s="215" t="s">
        <v>1604</v>
      </c>
      <c r="G988" s="213"/>
      <c r="H988" s="216">
        <v>3.9499999999999997</v>
      </c>
      <c r="I988" s="217"/>
      <c r="J988" s="213"/>
      <c r="K988" s="213"/>
      <c r="L988" s="218"/>
      <c r="M988" s="219"/>
      <c r="N988" s="220"/>
      <c r="O988" s="220"/>
      <c r="P988" s="220"/>
      <c r="Q988" s="220"/>
      <c r="R988" s="220"/>
      <c r="S988" s="220"/>
      <c r="T988" s="221"/>
      <c r="AT988" s="222" t="s">
        <v>129</v>
      </c>
      <c r="AU988" s="222" t="s">
        <v>127</v>
      </c>
      <c r="AV988" s="14" t="s">
        <v>127</v>
      </c>
      <c r="AW988" s="14" t="s">
        <v>30</v>
      </c>
      <c r="AX988" s="14" t="s">
        <v>72</v>
      </c>
      <c r="AY988" s="222" t="s">
        <v>119</v>
      </c>
    </row>
    <row r="989" spans="1:65" s="13" customFormat="1" ht="11.25">
      <c r="B989" s="201"/>
      <c r="C989" s="202"/>
      <c r="D989" s="203" t="s">
        <v>129</v>
      </c>
      <c r="E989" s="204" t="s">
        <v>1</v>
      </c>
      <c r="F989" s="205" t="s">
        <v>1605</v>
      </c>
      <c r="G989" s="202"/>
      <c r="H989" s="204" t="s">
        <v>1</v>
      </c>
      <c r="I989" s="206"/>
      <c r="J989" s="202"/>
      <c r="K989" s="202"/>
      <c r="L989" s="207"/>
      <c r="M989" s="208"/>
      <c r="N989" s="209"/>
      <c r="O989" s="209"/>
      <c r="P989" s="209"/>
      <c r="Q989" s="209"/>
      <c r="R989" s="209"/>
      <c r="S989" s="209"/>
      <c r="T989" s="210"/>
      <c r="AT989" s="211" t="s">
        <v>129</v>
      </c>
      <c r="AU989" s="211" t="s">
        <v>127</v>
      </c>
      <c r="AV989" s="13" t="s">
        <v>80</v>
      </c>
      <c r="AW989" s="13" t="s">
        <v>30</v>
      </c>
      <c r="AX989" s="13" t="s">
        <v>72</v>
      </c>
      <c r="AY989" s="211" t="s">
        <v>119</v>
      </c>
    </row>
    <row r="990" spans="1:65" s="14" customFormat="1" ht="11.25">
      <c r="B990" s="212"/>
      <c r="C990" s="213"/>
      <c r="D990" s="203" t="s">
        <v>129</v>
      </c>
      <c r="E990" s="214" t="s">
        <v>1</v>
      </c>
      <c r="F990" s="215" t="s">
        <v>393</v>
      </c>
      <c r="G990" s="213"/>
      <c r="H990" s="216">
        <v>11.099999999999998</v>
      </c>
      <c r="I990" s="217"/>
      <c r="J990" s="213"/>
      <c r="K990" s="213"/>
      <c r="L990" s="218"/>
      <c r="M990" s="219"/>
      <c r="N990" s="220"/>
      <c r="O990" s="220"/>
      <c r="P990" s="220"/>
      <c r="Q990" s="220"/>
      <c r="R990" s="220"/>
      <c r="S990" s="220"/>
      <c r="T990" s="221"/>
      <c r="AT990" s="222" t="s">
        <v>129</v>
      </c>
      <c r="AU990" s="222" t="s">
        <v>127</v>
      </c>
      <c r="AV990" s="14" t="s">
        <v>127</v>
      </c>
      <c r="AW990" s="14" t="s">
        <v>30</v>
      </c>
      <c r="AX990" s="14" t="s">
        <v>72</v>
      </c>
      <c r="AY990" s="222" t="s">
        <v>119</v>
      </c>
    </row>
    <row r="991" spans="1:65" s="13" customFormat="1" ht="11.25">
      <c r="B991" s="201"/>
      <c r="C991" s="202"/>
      <c r="D991" s="203" t="s">
        <v>129</v>
      </c>
      <c r="E991" s="204" t="s">
        <v>1</v>
      </c>
      <c r="F991" s="205" t="s">
        <v>234</v>
      </c>
      <c r="G991" s="202"/>
      <c r="H991" s="204" t="s">
        <v>1</v>
      </c>
      <c r="I991" s="206"/>
      <c r="J991" s="202"/>
      <c r="K991" s="202"/>
      <c r="L991" s="207"/>
      <c r="M991" s="208"/>
      <c r="N991" s="209"/>
      <c r="O991" s="209"/>
      <c r="P991" s="209"/>
      <c r="Q991" s="209"/>
      <c r="R991" s="209"/>
      <c r="S991" s="209"/>
      <c r="T991" s="210"/>
      <c r="AT991" s="211" t="s">
        <v>129</v>
      </c>
      <c r="AU991" s="211" t="s">
        <v>127</v>
      </c>
      <c r="AV991" s="13" t="s">
        <v>80</v>
      </c>
      <c r="AW991" s="13" t="s">
        <v>30</v>
      </c>
      <c r="AX991" s="13" t="s">
        <v>72</v>
      </c>
      <c r="AY991" s="211" t="s">
        <v>119</v>
      </c>
    </row>
    <row r="992" spans="1:65" s="14" customFormat="1" ht="11.25">
      <c r="B992" s="212"/>
      <c r="C992" s="213"/>
      <c r="D992" s="203" t="s">
        <v>129</v>
      </c>
      <c r="E992" s="214" t="s">
        <v>1</v>
      </c>
      <c r="F992" s="215" t="s">
        <v>1606</v>
      </c>
      <c r="G992" s="213"/>
      <c r="H992" s="216">
        <v>5.5000000000000009</v>
      </c>
      <c r="I992" s="217"/>
      <c r="J992" s="213"/>
      <c r="K992" s="213"/>
      <c r="L992" s="218"/>
      <c r="M992" s="219"/>
      <c r="N992" s="220"/>
      <c r="O992" s="220"/>
      <c r="P992" s="220"/>
      <c r="Q992" s="220"/>
      <c r="R992" s="220"/>
      <c r="S992" s="220"/>
      <c r="T992" s="221"/>
      <c r="AT992" s="222" t="s">
        <v>129</v>
      </c>
      <c r="AU992" s="222" t="s">
        <v>127</v>
      </c>
      <c r="AV992" s="14" t="s">
        <v>127</v>
      </c>
      <c r="AW992" s="14" t="s">
        <v>30</v>
      </c>
      <c r="AX992" s="14" t="s">
        <v>72</v>
      </c>
      <c r="AY992" s="222" t="s">
        <v>119</v>
      </c>
    </row>
    <row r="993" spans="1:65" s="15" customFormat="1" ht="11.25">
      <c r="B993" s="223"/>
      <c r="C993" s="224"/>
      <c r="D993" s="203" t="s">
        <v>129</v>
      </c>
      <c r="E993" s="225" t="s">
        <v>1</v>
      </c>
      <c r="F993" s="226" t="s">
        <v>138</v>
      </c>
      <c r="G993" s="224"/>
      <c r="H993" s="227">
        <v>32.770000000000003</v>
      </c>
      <c r="I993" s="228"/>
      <c r="J993" s="224"/>
      <c r="K993" s="224"/>
      <c r="L993" s="229"/>
      <c r="M993" s="230"/>
      <c r="N993" s="231"/>
      <c r="O993" s="231"/>
      <c r="P993" s="231"/>
      <c r="Q993" s="231"/>
      <c r="R993" s="231"/>
      <c r="S993" s="231"/>
      <c r="T993" s="232"/>
      <c r="AT993" s="233" t="s">
        <v>129</v>
      </c>
      <c r="AU993" s="233" t="s">
        <v>127</v>
      </c>
      <c r="AV993" s="15" t="s">
        <v>126</v>
      </c>
      <c r="AW993" s="15" t="s">
        <v>30</v>
      </c>
      <c r="AX993" s="15" t="s">
        <v>80</v>
      </c>
      <c r="AY993" s="233" t="s">
        <v>119</v>
      </c>
    </row>
    <row r="994" spans="1:65" s="2" customFormat="1" ht="37.9" customHeight="1">
      <c r="A994" s="34"/>
      <c r="B994" s="35"/>
      <c r="C994" s="187" t="s">
        <v>1607</v>
      </c>
      <c r="D994" s="187" t="s">
        <v>122</v>
      </c>
      <c r="E994" s="188" t="s">
        <v>1608</v>
      </c>
      <c r="F994" s="189" t="s">
        <v>1609</v>
      </c>
      <c r="G994" s="190" t="s">
        <v>125</v>
      </c>
      <c r="H994" s="191">
        <v>3.82</v>
      </c>
      <c r="I994" s="192"/>
      <c r="J994" s="193">
        <f>ROUND(I994*H994,2)</f>
        <v>0</v>
      </c>
      <c r="K994" s="194"/>
      <c r="L994" s="39"/>
      <c r="M994" s="195" t="s">
        <v>1</v>
      </c>
      <c r="N994" s="196" t="s">
        <v>38</v>
      </c>
      <c r="O994" s="71"/>
      <c r="P994" s="197">
        <f>O994*H994</f>
        <v>0</v>
      </c>
      <c r="Q994" s="197">
        <v>9.0900000000000009E-3</v>
      </c>
      <c r="R994" s="197">
        <f>Q994*H994</f>
        <v>3.4723799999999999E-2</v>
      </c>
      <c r="S994" s="197">
        <v>0</v>
      </c>
      <c r="T994" s="198">
        <f>S994*H994</f>
        <v>0</v>
      </c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R994" s="199" t="s">
        <v>320</v>
      </c>
      <c r="AT994" s="199" t="s">
        <v>122</v>
      </c>
      <c r="AU994" s="199" t="s">
        <v>127</v>
      </c>
      <c r="AY994" s="17" t="s">
        <v>119</v>
      </c>
      <c r="BE994" s="200">
        <f>IF(N994="základní",J994,0)</f>
        <v>0</v>
      </c>
      <c r="BF994" s="200">
        <f>IF(N994="snížená",J994,0)</f>
        <v>0</v>
      </c>
      <c r="BG994" s="200">
        <f>IF(N994="zákl. přenesená",J994,0)</f>
        <v>0</v>
      </c>
      <c r="BH994" s="200">
        <f>IF(N994="sníž. přenesená",J994,0)</f>
        <v>0</v>
      </c>
      <c r="BI994" s="200">
        <f>IF(N994="nulová",J994,0)</f>
        <v>0</v>
      </c>
      <c r="BJ994" s="17" t="s">
        <v>127</v>
      </c>
      <c r="BK994" s="200">
        <f>ROUND(I994*H994,2)</f>
        <v>0</v>
      </c>
      <c r="BL994" s="17" t="s">
        <v>320</v>
      </c>
      <c r="BM994" s="199" t="s">
        <v>1610</v>
      </c>
    </row>
    <row r="995" spans="1:65" s="13" customFormat="1" ht="11.25">
      <c r="B995" s="201"/>
      <c r="C995" s="202"/>
      <c r="D995" s="203" t="s">
        <v>129</v>
      </c>
      <c r="E995" s="204" t="s">
        <v>1</v>
      </c>
      <c r="F995" s="205" t="s">
        <v>248</v>
      </c>
      <c r="G995" s="202"/>
      <c r="H995" s="204" t="s">
        <v>1</v>
      </c>
      <c r="I995" s="206"/>
      <c r="J995" s="202"/>
      <c r="K995" s="202"/>
      <c r="L995" s="207"/>
      <c r="M995" s="208"/>
      <c r="N995" s="209"/>
      <c r="O995" s="209"/>
      <c r="P995" s="209"/>
      <c r="Q995" s="209"/>
      <c r="R995" s="209"/>
      <c r="S995" s="209"/>
      <c r="T995" s="210"/>
      <c r="AT995" s="211" t="s">
        <v>129</v>
      </c>
      <c r="AU995" s="211" t="s">
        <v>127</v>
      </c>
      <c r="AV995" s="13" t="s">
        <v>80</v>
      </c>
      <c r="AW995" s="13" t="s">
        <v>30</v>
      </c>
      <c r="AX995" s="13" t="s">
        <v>72</v>
      </c>
      <c r="AY995" s="211" t="s">
        <v>119</v>
      </c>
    </row>
    <row r="996" spans="1:65" s="14" customFormat="1" ht="11.25">
      <c r="B996" s="212"/>
      <c r="C996" s="213"/>
      <c r="D996" s="203" t="s">
        <v>129</v>
      </c>
      <c r="E996" s="214" t="s">
        <v>1</v>
      </c>
      <c r="F996" s="215" t="s">
        <v>249</v>
      </c>
      <c r="G996" s="213"/>
      <c r="H996" s="216">
        <v>2.67</v>
      </c>
      <c r="I996" s="217"/>
      <c r="J996" s="213"/>
      <c r="K996" s="213"/>
      <c r="L996" s="218"/>
      <c r="M996" s="219"/>
      <c r="N996" s="220"/>
      <c r="O996" s="220"/>
      <c r="P996" s="220"/>
      <c r="Q996" s="220"/>
      <c r="R996" s="220"/>
      <c r="S996" s="220"/>
      <c r="T996" s="221"/>
      <c r="AT996" s="222" t="s">
        <v>129</v>
      </c>
      <c r="AU996" s="222" t="s">
        <v>127</v>
      </c>
      <c r="AV996" s="14" t="s">
        <v>127</v>
      </c>
      <c r="AW996" s="14" t="s">
        <v>30</v>
      </c>
      <c r="AX996" s="14" t="s">
        <v>72</v>
      </c>
      <c r="AY996" s="222" t="s">
        <v>119</v>
      </c>
    </row>
    <row r="997" spans="1:65" s="13" customFormat="1" ht="11.25">
      <c r="B997" s="201"/>
      <c r="C997" s="202"/>
      <c r="D997" s="203" t="s">
        <v>129</v>
      </c>
      <c r="E997" s="204" t="s">
        <v>1</v>
      </c>
      <c r="F997" s="205" t="s">
        <v>246</v>
      </c>
      <c r="G997" s="202"/>
      <c r="H997" s="204" t="s">
        <v>1</v>
      </c>
      <c r="I997" s="206"/>
      <c r="J997" s="202"/>
      <c r="K997" s="202"/>
      <c r="L997" s="207"/>
      <c r="M997" s="208"/>
      <c r="N997" s="209"/>
      <c r="O997" s="209"/>
      <c r="P997" s="209"/>
      <c r="Q997" s="209"/>
      <c r="R997" s="209"/>
      <c r="S997" s="209"/>
      <c r="T997" s="210"/>
      <c r="AT997" s="211" t="s">
        <v>129</v>
      </c>
      <c r="AU997" s="211" t="s">
        <v>127</v>
      </c>
      <c r="AV997" s="13" t="s">
        <v>80</v>
      </c>
      <c r="AW997" s="13" t="s">
        <v>30</v>
      </c>
      <c r="AX997" s="13" t="s">
        <v>72</v>
      </c>
      <c r="AY997" s="211" t="s">
        <v>119</v>
      </c>
    </row>
    <row r="998" spans="1:65" s="14" customFormat="1" ht="11.25">
      <c r="B998" s="212"/>
      <c r="C998" s="213"/>
      <c r="D998" s="203" t="s">
        <v>129</v>
      </c>
      <c r="E998" s="214" t="s">
        <v>1</v>
      </c>
      <c r="F998" s="215" t="s">
        <v>247</v>
      </c>
      <c r="G998" s="213"/>
      <c r="H998" s="216">
        <v>1.1499999999999999</v>
      </c>
      <c r="I998" s="217"/>
      <c r="J998" s="213"/>
      <c r="K998" s="213"/>
      <c r="L998" s="218"/>
      <c r="M998" s="219"/>
      <c r="N998" s="220"/>
      <c r="O998" s="220"/>
      <c r="P998" s="220"/>
      <c r="Q998" s="220"/>
      <c r="R998" s="220"/>
      <c r="S998" s="220"/>
      <c r="T998" s="221"/>
      <c r="AT998" s="222" t="s">
        <v>129</v>
      </c>
      <c r="AU998" s="222" t="s">
        <v>127</v>
      </c>
      <c r="AV998" s="14" t="s">
        <v>127</v>
      </c>
      <c r="AW998" s="14" t="s">
        <v>30</v>
      </c>
      <c r="AX998" s="14" t="s">
        <v>72</v>
      </c>
      <c r="AY998" s="222" t="s">
        <v>119</v>
      </c>
    </row>
    <row r="999" spans="1:65" s="15" customFormat="1" ht="11.25">
      <c r="B999" s="223"/>
      <c r="C999" s="224"/>
      <c r="D999" s="203" t="s">
        <v>129</v>
      </c>
      <c r="E999" s="225" t="s">
        <v>1</v>
      </c>
      <c r="F999" s="226" t="s">
        <v>138</v>
      </c>
      <c r="G999" s="224"/>
      <c r="H999" s="227">
        <v>3.82</v>
      </c>
      <c r="I999" s="228"/>
      <c r="J999" s="224"/>
      <c r="K999" s="224"/>
      <c r="L999" s="229"/>
      <c r="M999" s="230"/>
      <c r="N999" s="231"/>
      <c r="O999" s="231"/>
      <c r="P999" s="231"/>
      <c r="Q999" s="231"/>
      <c r="R999" s="231"/>
      <c r="S999" s="231"/>
      <c r="T999" s="232"/>
      <c r="AT999" s="233" t="s">
        <v>129</v>
      </c>
      <c r="AU999" s="233" t="s">
        <v>127</v>
      </c>
      <c r="AV999" s="15" t="s">
        <v>126</v>
      </c>
      <c r="AW999" s="15" t="s">
        <v>30</v>
      </c>
      <c r="AX999" s="15" t="s">
        <v>80</v>
      </c>
      <c r="AY999" s="233" t="s">
        <v>119</v>
      </c>
    </row>
    <row r="1000" spans="1:65" s="2" customFormat="1" ht="24.2" customHeight="1">
      <c r="A1000" s="34"/>
      <c r="B1000" s="35"/>
      <c r="C1000" s="239" t="s">
        <v>1611</v>
      </c>
      <c r="D1000" s="239" t="s">
        <v>202</v>
      </c>
      <c r="E1000" s="240" t="s">
        <v>1612</v>
      </c>
      <c r="F1000" s="241" t="s">
        <v>1613</v>
      </c>
      <c r="G1000" s="242" t="s">
        <v>125</v>
      </c>
      <c r="H1000" s="243">
        <v>4.2140000000000004</v>
      </c>
      <c r="I1000" s="244"/>
      <c r="J1000" s="245">
        <f>ROUND(I1000*H1000,2)</f>
        <v>0</v>
      </c>
      <c r="K1000" s="246"/>
      <c r="L1000" s="247"/>
      <c r="M1000" s="248" t="s">
        <v>1</v>
      </c>
      <c r="N1000" s="249" t="s">
        <v>38</v>
      </c>
      <c r="O1000" s="71"/>
      <c r="P1000" s="197">
        <f>O1000*H1000</f>
        <v>0</v>
      </c>
      <c r="Q1000" s="197">
        <v>2.3699999999999999E-2</v>
      </c>
      <c r="R1000" s="197">
        <f>Q1000*H1000</f>
        <v>9.9871800000000011E-2</v>
      </c>
      <c r="S1000" s="197">
        <v>0</v>
      </c>
      <c r="T1000" s="198">
        <f>S1000*H1000</f>
        <v>0</v>
      </c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R1000" s="199" t="s">
        <v>406</v>
      </c>
      <c r="AT1000" s="199" t="s">
        <v>202</v>
      </c>
      <c r="AU1000" s="199" t="s">
        <v>127</v>
      </c>
      <c r="AY1000" s="17" t="s">
        <v>119</v>
      </c>
      <c r="BE1000" s="200">
        <f>IF(N1000="základní",J1000,0)</f>
        <v>0</v>
      </c>
      <c r="BF1000" s="200">
        <f>IF(N1000="snížená",J1000,0)</f>
        <v>0</v>
      </c>
      <c r="BG1000" s="200">
        <f>IF(N1000="zákl. přenesená",J1000,0)</f>
        <v>0</v>
      </c>
      <c r="BH1000" s="200">
        <f>IF(N1000="sníž. přenesená",J1000,0)</f>
        <v>0</v>
      </c>
      <c r="BI1000" s="200">
        <f>IF(N1000="nulová",J1000,0)</f>
        <v>0</v>
      </c>
      <c r="BJ1000" s="17" t="s">
        <v>127</v>
      </c>
      <c r="BK1000" s="200">
        <f>ROUND(I1000*H1000,2)</f>
        <v>0</v>
      </c>
      <c r="BL1000" s="17" t="s">
        <v>320</v>
      </c>
      <c r="BM1000" s="199" t="s">
        <v>1614</v>
      </c>
    </row>
    <row r="1001" spans="1:65" s="14" customFormat="1" ht="11.25">
      <c r="B1001" s="212"/>
      <c r="C1001" s="213"/>
      <c r="D1001" s="203" t="s">
        <v>129</v>
      </c>
      <c r="E1001" s="214" t="s">
        <v>1</v>
      </c>
      <c r="F1001" s="215" t="s">
        <v>1615</v>
      </c>
      <c r="G1001" s="213"/>
      <c r="H1001" s="216">
        <v>3.01</v>
      </c>
      <c r="I1001" s="217"/>
      <c r="J1001" s="213"/>
      <c r="K1001" s="213"/>
      <c r="L1001" s="218"/>
      <c r="M1001" s="219"/>
      <c r="N1001" s="220"/>
      <c r="O1001" s="220"/>
      <c r="P1001" s="220"/>
      <c r="Q1001" s="220"/>
      <c r="R1001" s="220"/>
      <c r="S1001" s="220"/>
      <c r="T1001" s="221"/>
      <c r="AT1001" s="222" t="s">
        <v>129</v>
      </c>
      <c r="AU1001" s="222" t="s">
        <v>127</v>
      </c>
      <c r="AV1001" s="14" t="s">
        <v>127</v>
      </c>
      <c r="AW1001" s="14" t="s">
        <v>30</v>
      </c>
      <c r="AX1001" s="14" t="s">
        <v>80</v>
      </c>
      <c r="AY1001" s="222" t="s">
        <v>119</v>
      </c>
    </row>
    <row r="1002" spans="1:65" s="14" customFormat="1" ht="11.25">
      <c r="B1002" s="212"/>
      <c r="C1002" s="213"/>
      <c r="D1002" s="203" t="s">
        <v>129</v>
      </c>
      <c r="E1002" s="213"/>
      <c r="F1002" s="215" t="s">
        <v>1616</v>
      </c>
      <c r="G1002" s="213"/>
      <c r="H1002" s="216">
        <v>4.2140000000000004</v>
      </c>
      <c r="I1002" s="217"/>
      <c r="J1002" s="213"/>
      <c r="K1002" s="213"/>
      <c r="L1002" s="218"/>
      <c r="M1002" s="219"/>
      <c r="N1002" s="220"/>
      <c r="O1002" s="220"/>
      <c r="P1002" s="220"/>
      <c r="Q1002" s="220"/>
      <c r="R1002" s="220"/>
      <c r="S1002" s="220"/>
      <c r="T1002" s="221"/>
      <c r="AT1002" s="222" t="s">
        <v>129</v>
      </c>
      <c r="AU1002" s="222" t="s">
        <v>127</v>
      </c>
      <c r="AV1002" s="14" t="s">
        <v>127</v>
      </c>
      <c r="AW1002" s="14" t="s">
        <v>4</v>
      </c>
      <c r="AX1002" s="14" t="s">
        <v>80</v>
      </c>
      <c r="AY1002" s="222" t="s">
        <v>119</v>
      </c>
    </row>
    <row r="1003" spans="1:65" s="2" customFormat="1" ht="24.2" customHeight="1">
      <c r="A1003" s="34"/>
      <c r="B1003" s="35"/>
      <c r="C1003" s="239" t="s">
        <v>1617</v>
      </c>
      <c r="D1003" s="239" t="s">
        <v>202</v>
      </c>
      <c r="E1003" s="240" t="s">
        <v>1618</v>
      </c>
      <c r="F1003" s="241" t="s">
        <v>1619</v>
      </c>
      <c r="G1003" s="242" t="s">
        <v>125</v>
      </c>
      <c r="H1003" s="243">
        <v>1.1339999999999999</v>
      </c>
      <c r="I1003" s="244"/>
      <c r="J1003" s="245">
        <f>ROUND(I1003*H1003,2)</f>
        <v>0</v>
      </c>
      <c r="K1003" s="246"/>
      <c r="L1003" s="247"/>
      <c r="M1003" s="248" t="s">
        <v>1</v>
      </c>
      <c r="N1003" s="249" t="s">
        <v>38</v>
      </c>
      <c r="O1003" s="71"/>
      <c r="P1003" s="197">
        <f>O1003*H1003</f>
        <v>0</v>
      </c>
      <c r="Q1003" s="197">
        <v>2.3699999999999999E-2</v>
      </c>
      <c r="R1003" s="197">
        <f>Q1003*H1003</f>
        <v>2.6875799999999995E-2</v>
      </c>
      <c r="S1003" s="197">
        <v>0</v>
      </c>
      <c r="T1003" s="198">
        <f>S1003*H1003</f>
        <v>0</v>
      </c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R1003" s="199" t="s">
        <v>406</v>
      </c>
      <c r="AT1003" s="199" t="s">
        <v>202</v>
      </c>
      <c r="AU1003" s="199" t="s">
        <v>127</v>
      </c>
      <c r="AY1003" s="17" t="s">
        <v>119</v>
      </c>
      <c r="BE1003" s="200">
        <f>IF(N1003="základní",J1003,0)</f>
        <v>0</v>
      </c>
      <c r="BF1003" s="200">
        <f>IF(N1003="snížená",J1003,0)</f>
        <v>0</v>
      </c>
      <c r="BG1003" s="200">
        <f>IF(N1003="zákl. přenesená",J1003,0)</f>
        <v>0</v>
      </c>
      <c r="BH1003" s="200">
        <f>IF(N1003="sníž. přenesená",J1003,0)</f>
        <v>0</v>
      </c>
      <c r="BI1003" s="200">
        <f>IF(N1003="nulová",J1003,0)</f>
        <v>0</v>
      </c>
      <c r="BJ1003" s="17" t="s">
        <v>127</v>
      </c>
      <c r="BK1003" s="200">
        <f>ROUND(I1003*H1003,2)</f>
        <v>0</v>
      </c>
      <c r="BL1003" s="17" t="s">
        <v>320</v>
      </c>
      <c r="BM1003" s="199" t="s">
        <v>1620</v>
      </c>
    </row>
    <row r="1004" spans="1:65" s="13" customFormat="1" ht="11.25">
      <c r="B1004" s="201"/>
      <c r="C1004" s="202"/>
      <c r="D1004" s="203" t="s">
        <v>129</v>
      </c>
      <c r="E1004" s="204" t="s">
        <v>1</v>
      </c>
      <c r="F1004" s="205" t="s">
        <v>584</v>
      </c>
      <c r="G1004" s="202"/>
      <c r="H1004" s="204" t="s">
        <v>1</v>
      </c>
      <c r="I1004" s="206"/>
      <c r="J1004" s="202"/>
      <c r="K1004" s="202"/>
      <c r="L1004" s="207"/>
      <c r="M1004" s="208"/>
      <c r="N1004" s="209"/>
      <c r="O1004" s="209"/>
      <c r="P1004" s="209"/>
      <c r="Q1004" s="209"/>
      <c r="R1004" s="209"/>
      <c r="S1004" s="209"/>
      <c r="T1004" s="210"/>
      <c r="AT1004" s="211" t="s">
        <v>129</v>
      </c>
      <c r="AU1004" s="211" t="s">
        <v>127</v>
      </c>
      <c r="AV1004" s="13" t="s">
        <v>80</v>
      </c>
      <c r="AW1004" s="13" t="s">
        <v>30</v>
      </c>
      <c r="AX1004" s="13" t="s">
        <v>72</v>
      </c>
      <c r="AY1004" s="211" t="s">
        <v>119</v>
      </c>
    </row>
    <row r="1005" spans="1:65" s="14" customFormat="1" ht="11.25">
      <c r="B1005" s="212"/>
      <c r="C1005" s="213"/>
      <c r="D1005" s="203" t="s">
        <v>129</v>
      </c>
      <c r="E1005" s="214" t="s">
        <v>1</v>
      </c>
      <c r="F1005" s="215" t="s">
        <v>1621</v>
      </c>
      <c r="G1005" s="213"/>
      <c r="H1005" s="216">
        <v>0.81</v>
      </c>
      <c r="I1005" s="217"/>
      <c r="J1005" s="213"/>
      <c r="K1005" s="213"/>
      <c r="L1005" s="218"/>
      <c r="M1005" s="219"/>
      <c r="N1005" s="220"/>
      <c r="O1005" s="220"/>
      <c r="P1005" s="220"/>
      <c r="Q1005" s="220"/>
      <c r="R1005" s="220"/>
      <c r="S1005" s="220"/>
      <c r="T1005" s="221"/>
      <c r="AT1005" s="222" t="s">
        <v>129</v>
      </c>
      <c r="AU1005" s="222" t="s">
        <v>127</v>
      </c>
      <c r="AV1005" s="14" t="s">
        <v>127</v>
      </c>
      <c r="AW1005" s="14" t="s">
        <v>30</v>
      </c>
      <c r="AX1005" s="14" t="s">
        <v>80</v>
      </c>
      <c r="AY1005" s="222" t="s">
        <v>119</v>
      </c>
    </row>
    <row r="1006" spans="1:65" s="14" customFormat="1" ht="11.25">
      <c r="B1006" s="212"/>
      <c r="C1006" s="213"/>
      <c r="D1006" s="203" t="s">
        <v>129</v>
      </c>
      <c r="E1006" s="213"/>
      <c r="F1006" s="215" t="s">
        <v>1622</v>
      </c>
      <c r="G1006" s="213"/>
      <c r="H1006" s="216">
        <v>1.1339999999999999</v>
      </c>
      <c r="I1006" s="217"/>
      <c r="J1006" s="213"/>
      <c r="K1006" s="213"/>
      <c r="L1006" s="218"/>
      <c r="M1006" s="219"/>
      <c r="N1006" s="220"/>
      <c r="O1006" s="220"/>
      <c r="P1006" s="220"/>
      <c r="Q1006" s="220"/>
      <c r="R1006" s="220"/>
      <c r="S1006" s="220"/>
      <c r="T1006" s="221"/>
      <c r="AT1006" s="222" t="s">
        <v>129</v>
      </c>
      <c r="AU1006" s="222" t="s">
        <v>127</v>
      </c>
      <c r="AV1006" s="14" t="s">
        <v>127</v>
      </c>
      <c r="AW1006" s="14" t="s">
        <v>4</v>
      </c>
      <c r="AX1006" s="14" t="s">
        <v>80</v>
      </c>
      <c r="AY1006" s="222" t="s">
        <v>119</v>
      </c>
    </row>
    <row r="1007" spans="1:65" s="2" customFormat="1" ht="24.2" customHeight="1">
      <c r="A1007" s="34"/>
      <c r="B1007" s="35"/>
      <c r="C1007" s="187" t="s">
        <v>1623</v>
      </c>
      <c r="D1007" s="187" t="s">
        <v>122</v>
      </c>
      <c r="E1007" s="188" t="s">
        <v>1624</v>
      </c>
      <c r="F1007" s="189" t="s">
        <v>1625</v>
      </c>
      <c r="G1007" s="190" t="s">
        <v>125</v>
      </c>
      <c r="H1007" s="191">
        <v>3.82</v>
      </c>
      <c r="I1007" s="192"/>
      <c r="J1007" s="193">
        <f>ROUND(I1007*H1007,2)</f>
        <v>0</v>
      </c>
      <c r="K1007" s="194"/>
      <c r="L1007" s="39"/>
      <c r="M1007" s="195" t="s">
        <v>1</v>
      </c>
      <c r="N1007" s="196" t="s">
        <v>38</v>
      </c>
      <c r="O1007" s="71"/>
      <c r="P1007" s="197">
        <f>O1007*H1007</f>
        <v>0</v>
      </c>
      <c r="Q1007" s="197">
        <v>0</v>
      </c>
      <c r="R1007" s="197">
        <f>Q1007*H1007</f>
        <v>0</v>
      </c>
      <c r="S1007" s="197">
        <v>0</v>
      </c>
      <c r="T1007" s="198">
        <f>S1007*H1007</f>
        <v>0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199" t="s">
        <v>320</v>
      </c>
      <c r="AT1007" s="199" t="s">
        <v>122</v>
      </c>
      <c r="AU1007" s="199" t="s">
        <v>127</v>
      </c>
      <c r="AY1007" s="17" t="s">
        <v>119</v>
      </c>
      <c r="BE1007" s="200">
        <f>IF(N1007="základní",J1007,0)</f>
        <v>0</v>
      </c>
      <c r="BF1007" s="200">
        <f>IF(N1007="snížená",J1007,0)</f>
        <v>0</v>
      </c>
      <c r="BG1007" s="200">
        <f>IF(N1007="zákl. přenesená",J1007,0)</f>
        <v>0</v>
      </c>
      <c r="BH1007" s="200">
        <f>IF(N1007="sníž. přenesená",J1007,0)</f>
        <v>0</v>
      </c>
      <c r="BI1007" s="200">
        <f>IF(N1007="nulová",J1007,0)</f>
        <v>0</v>
      </c>
      <c r="BJ1007" s="17" t="s">
        <v>127</v>
      </c>
      <c r="BK1007" s="200">
        <f>ROUND(I1007*H1007,2)</f>
        <v>0</v>
      </c>
      <c r="BL1007" s="17" t="s">
        <v>320</v>
      </c>
      <c r="BM1007" s="199" t="s">
        <v>1626</v>
      </c>
    </row>
    <row r="1008" spans="1:65" s="2" customFormat="1" ht="16.5" customHeight="1">
      <c r="A1008" s="34"/>
      <c r="B1008" s="35"/>
      <c r="C1008" s="187" t="s">
        <v>1627</v>
      </c>
      <c r="D1008" s="187" t="s">
        <v>122</v>
      </c>
      <c r="E1008" s="188" t="s">
        <v>1628</v>
      </c>
      <c r="F1008" s="189" t="s">
        <v>1629</v>
      </c>
      <c r="G1008" s="190" t="s">
        <v>390</v>
      </c>
      <c r="H1008" s="191">
        <v>9.86</v>
      </c>
      <c r="I1008" s="192"/>
      <c r="J1008" s="193">
        <f>ROUND(I1008*H1008,2)</f>
        <v>0</v>
      </c>
      <c r="K1008" s="194"/>
      <c r="L1008" s="39"/>
      <c r="M1008" s="195" t="s">
        <v>1</v>
      </c>
      <c r="N1008" s="196" t="s">
        <v>38</v>
      </c>
      <c r="O1008" s="71"/>
      <c r="P1008" s="197">
        <f>O1008*H1008</f>
        <v>0</v>
      </c>
      <c r="Q1008" s="197">
        <v>3.0000000000000001E-5</v>
      </c>
      <c r="R1008" s="197">
        <f>Q1008*H1008</f>
        <v>2.9579999999999998E-4</v>
      </c>
      <c r="S1008" s="197">
        <v>0</v>
      </c>
      <c r="T1008" s="198">
        <f>S1008*H1008</f>
        <v>0</v>
      </c>
      <c r="U1008" s="34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R1008" s="199" t="s">
        <v>320</v>
      </c>
      <c r="AT1008" s="199" t="s">
        <v>122</v>
      </c>
      <c r="AU1008" s="199" t="s">
        <v>127</v>
      </c>
      <c r="AY1008" s="17" t="s">
        <v>119</v>
      </c>
      <c r="BE1008" s="200">
        <f>IF(N1008="základní",J1008,0)</f>
        <v>0</v>
      </c>
      <c r="BF1008" s="200">
        <f>IF(N1008="snížená",J1008,0)</f>
        <v>0</v>
      </c>
      <c r="BG1008" s="200">
        <f>IF(N1008="zákl. přenesená",J1008,0)</f>
        <v>0</v>
      </c>
      <c r="BH1008" s="200">
        <f>IF(N1008="sníž. přenesená",J1008,0)</f>
        <v>0</v>
      </c>
      <c r="BI1008" s="200">
        <f>IF(N1008="nulová",J1008,0)</f>
        <v>0</v>
      </c>
      <c r="BJ1008" s="17" t="s">
        <v>127</v>
      </c>
      <c r="BK1008" s="200">
        <f>ROUND(I1008*H1008,2)</f>
        <v>0</v>
      </c>
      <c r="BL1008" s="17" t="s">
        <v>320</v>
      </c>
      <c r="BM1008" s="199" t="s">
        <v>1630</v>
      </c>
    </row>
    <row r="1009" spans="1:65" s="13" customFormat="1" ht="11.25">
      <c r="B1009" s="201"/>
      <c r="C1009" s="202"/>
      <c r="D1009" s="203" t="s">
        <v>129</v>
      </c>
      <c r="E1009" s="204" t="s">
        <v>1</v>
      </c>
      <c r="F1009" s="205" t="s">
        <v>1631</v>
      </c>
      <c r="G1009" s="202"/>
      <c r="H1009" s="204" t="s">
        <v>1</v>
      </c>
      <c r="I1009" s="206"/>
      <c r="J1009" s="202"/>
      <c r="K1009" s="202"/>
      <c r="L1009" s="207"/>
      <c r="M1009" s="208"/>
      <c r="N1009" s="209"/>
      <c r="O1009" s="209"/>
      <c r="P1009" s="209"/>
      <c r="Q1009" s="209"/>
      <c r="R1009" s="209"/>
      <c r="S1009" s="209"/>
      <c r="T1009" s="210"/>
      <c r="AT1009" s="211" t="s">
        <v>129</v>
      </c>
      <c r="AU1009" s="211" t="s">
        <v>127</v>
      </c>
      <c r="AV1009" s="13" t="s">
        <v>80</v>
      </c>
      <c r="AW1009" s="13" t="s">
        <v>30</v>
      </c>
      <c r="AX1009" s="13" t="s">
        <v>72</v>
      </c>
      <c r="AY1009" s="211" t="s">
        <v>119</v>
      </c>
    </row>
    <row r="1010" spans="1:65" s="13" customFormat="1" ht="11.25">
      <c r="B1010" s="201"/>
      <c r="C1010" s="202"/>
      <c r="D1010" s="203" t="s">
        <v>129</v>
      </c>
      <c r="E1010" s="204" t="s">
        <v>1</v>
      </c>
      <c r="F1010" s="205" t="s">
        <v>248</v>
      </c>
      <c r="G1010" s="202"/>
      <c r="H1010" s="204" t="s">
        <v>1</v>
      </c>
      <c r="I1010" s="206"/>
      <c r="J1010" s="202"/>
      <c r="K1010" s="202"/>
      <c r="L1010" s="207"/>
      <c r="M1010" s="208"/>
      <c r="N1010" s="209"/>
      <c r="O1010" s="209"/>
      <c r="P1010" s="209"/>
      <c r="Q1010" s="209"/>
      <c r="R1010" s="209"/>
      <c r="S1010" s="209"/>
      <c r="T1010" s="210"/>
      <c r="AT1010" s="211" t="s">
        <v>129</v>
      </c>
      <c r="AU1010" s="211" t="s">
        <v>127</v>
      </c>
      <c r="AV1010" s="13" t="s">
        <v>80</v>
      </c>
      <c r="AW1010" s="13" t="s">
        <v>30</v>
      </c>
      <c r="AX1010" s="13" t="s">
        <v>72</v>
      </c>
      <c r="AY1010" s="211" t="s">
        <v>119</v>
      </c>
    </row>
    <row r="1011" spans="1:65" s="14" customFormat="1" ht="11.25">
      <c r="B1011" s="212"/>
      <c r="C1011" s="213"/>
      <c r="D1011" s="203" t="s">
        <v>129</v>
      </c>
      <c r="E1011" s="214" t="s">
        <v>1</v>
      </c>
      <c r="F1011" s="215" t="s">
        <v>1632</v>
      </c>
      <c r="G1011" s="213"/>
      <c r="H1011" s="216">
        <v>6.02</v>
      </c>
      <c r="I1011" s="217"/>
      <c r="J1011" s="213"/>
      <c r="K1011" s="213"/>
      <c r="L1011" s="218"/>
      <c r="M1011" s="219"/>
      <c r="N1011" s="220"/>
      <c r="O1011" s="220"/>
      <c r="P1011" s="220"/>
      <c r="Q1011" s="220"/>
      <c r="R1011" s="220"/>
      <c r="S1011" s="220"/>
      <c r="T1011" s="221"/>
      <c r="AT1011" s="222" t="s">
        <v>129</v>
      </c>
      <c r="AU1011" s="222" t="s">
        <v>127</v>
      </c>
      <c r="AV1011" s="14" t="s">
        <v>127</v>
      </c>
      <c r="AW1011" s="14" t="s">
        <v>30</v>
      </c>
      <c r="AX1011" s="14" t="s">
        <v>72</v>
      </c>
      <c r="AY1011" s="222" t="s">
        <v>119</v>
      </c>
    </row>
    <row r="1012" spans="1:65" s="13" customFormat="1" ht="11.25">
      <c r="B1012" s="201"/>
      <c r="C1012" s="202"/>
      <c r="D1012" s="203" t="s">
        <v>129</v>
      </c>
      <c r="E1012" s="204" t="s">
        <v>1</v>
      </c>
      <c r="F1012" s="205" t="s">
        <v>246</v>
      </c>
      <c r="G1012" s="202"/>
      <c r="H1012" s="204" t="s">
        <v>1</v>
      </c>
      <c r="I1012" s="206"/>
      <c r="J1012" s="202"/>
      <c r="K1012" s="202"/>
      <c r="L1012" s="207"/>
      <c r="M1012" s="208"/>
      <c r="N1012" s="209"/>
      <c r="O1012" s="209"/>
      <c r="P1012" s="209"/>
      <c r="Q1012" s="209"/>
      <c r="R1012" s="209"/>
      <c r="S1012" s="209"/>
      <c r="T1012" s="210"/>
      <c r="AT1012" s="211" t="s">
        <v>129</v>
      </c>
      <c r="AU1012" s="211" t="s">
        <v>127</v>
      </c>
      <c r="AV1012" s="13" t="s">
        <v>80</v>
      </c>
      <c r="AW1012" s="13" t="s">
        <v>30</v>
      </c>
      <c r="AX1012" s="13" t="s">
        <v>72</v>
      </c>
      <c r="AY1012" s="211" t="s">
        <v>119</v>
      </c>
    </row>
    <row r="1013" spans="1:65" s="14" customFormat="1" ht="11.25">
      <c r="B1013" s="212"/>
      <c r="C1013" s="213"/>
      <c r="D1013" s="203" t="s">
        <v>129</v>
      </c>
      <c r="E1013" s="214" t="s">
        <v>1</v>
      </c>
      <c r="F1013" s="215" t="s">
        <v>1633</v>
      </c>
      <c r="G1013" s="213"/>
      <c r="H1013" s="216">
        <v>3.8399999999999994</v>
      </c>
      <c r="I1013" s="217"/>
      <c r="J1013" s="213"/>
      <c r="K1013" s="213"/>
      <c r="L1013" s="218"/>
      <c r="M1013" s="219"/>
      <c r="N1013" s="220"/>
      <c r="O1013" s="220"/>
      <c r="P1013" s="220"/>
      <c r="Q1013" s="220"/>
      <c r="R1013" s="220"/>
      <c r="S1013" s="220"/>
      <c r="T1013" s="221"/>
      <c r="AT1013" s="222" t="s">
        <v>129</v>
      </c>
      <c r="AU1013" s="222" t="s">
        <v>127</v>
      </c>
      <c r="AV1013" s="14" t="s">
        <v>127</v>
      </c>
      <c r="AW1013" s="14" t="s">
        <v>30</v>
      </c>
      <c r="AX1013" s="14" t="s">
        <v>72</v>
      </c>
      <c r="AY1013" s="222" t="s">
        <v>119</v>
      </c>
    </row>
    <row r="1014" spans="1:65" s="15" customFormat="1" ht="11.25">
      <c r="B1014" s="223"/>
      <c r="C1014" s="224"/>
      <c r="D1014" s="203" t="s">
        <v>129</v>
      </c>
      <c r="E1014" s="225" t="s">
        <v>1</v>
      </c>
      <c r="F1014" s="226" t="s">
        <v>138</v>
      </c>
      <c r="G1014" s="224"/>
      <c r="H1014" s="227">
        <v>9.86</v>
      </c>
      <c r="I1014" s="228"/>
      <c r="J1014" s="224"/>
      <c r="K1014" s="224"/>
      <c r="L1014" s="229"/>
      <c r="M1014" s="230"/>
      <c r="N1014" s="231"/>
      <c r="O1014" s="231"/>
      <c r="P1014" s="231"/>
      <c r="Q1014" s="231"/>
      <c r="R1014" s="231"/>
      <c r="S1014" s="231"/>
      <c r="T1014" s="232"/>
      <c r="AT1014" s="233" t="s">
        <v>129</v>
      </c>
      <c r="AU1014" s="233" t="s">
        <v>127</v>
      </c>
      <c r="AV1014" s="15" t="s">
        <v>126</v>
      </c>
      <c r="AW1014" s="15" t="s">
        <v>30</v>
      </c>
      <c r="AX1014" s="15" t="s">
        <v>80</v>
      </c>
      <c r="AY1014" s="233" t="s">
        <v>119</v>
      </c>
    </row>
    <row r="1015" spans="1:65" s="2" customFormat="1" ht="24.2" customHeight="1">
      <c r="A1015" s="34"/>
      <c r="B1015" s="35"/>
      <c r="C1015" s="187" t="s">
        <v>1634</v>
      </c>
      <c r="D1015" s="187" t="s">
        <v>122</v>
      </c>
      <c r="E1015" s="188" t="s">
        <v>1635</v>
      </c>
      <c r="F1015" s="189" t="s">
        <v>1636</v>
      </c>
      <c r="G1015" s="190" t="s">
        <v>390</v>
      </c>
      <c r="H1015" s="191">
        <v>9.86</v>
      </c>
      <c r="I1015" s="192"/>
      <c r="J1015" s="193">
        <f>ROUND(I1015*H1015,2)</f>
        <v>0</v>
      </c>
      <c r="K1015" s="194"/>
      <c r="L1015" s="39"/>
      <c r="M1015" s="195" t="s">
        <v>1</v>
      </c>
      <c r="N1015" s="196" t="s">
        <v>38</v>
      </c>
      <c r="O1015" s="71"/>
      <c r="P1015" s="197">
        <f>O1015*H1015</f>
        <v>0</v>
      </c>
      <c r="Q1015" s="197">
        <v>2.0999999999999999E-5</v>
      </c>
      <c r="R1015" s="197">
        <f>Q1015*H1015</f>
        <v>2.0705999999999999E-4</v>
      </c>
      <c r="S1015" s="197">
        <v>0</v>
      </c>
      <c r="T1015" s="198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99" t="s">
        <v>320</v>
      </c>
      <c r="AT1015" s="199" t="s">
        <v>122</v>
      </c>
      <c r="AU1015" s="199" t="s">
        <v>127</v>
      </c>
      <c r="AY1015" s="17" t="s">
        <v>119</v>
      </c>
      <c r="BE1015" s="200">
        <f>IF(N1015="základní",J1015,0)</f>
        <v>0</v>
      </c>
      <c r="BF1015" s="200">
        <f>IF(N1015="snížená",J1015,0)</f>
        <v>0</v>
      </c>
      <c r="BG1015" s="200">
        <f>IF(N1015="zákl. přenesená",J1015,0)</f>
        <v>0</v>
      </c>
      <c r="BH1015" s="200">
        <f>IF(N1015="sníž. přenesená",J1015,0)</f>
        <v>0</v>
      </c>
      <c r="BI1015" s="200">
        <f>IF(N1015="nulová",J1015,0)</f>
        <v>0</v>
      </c>
      <c r="BJ1015" s="17" t="s">
        <v>127</v>
      </c>
      <c r="BK1015" s="200">
        <f>ROUND(I1015*H1015,2)</f>
        <v>0</v>
      </c>
      <c r="BL1015" s="17" t="s">
        <v>320</v>
      </c>
      <c r="BM1015" s="199" t="s">
        <v>1637</v>
      </c>
    </row>
    <row r="1016" spans="1:65" s="2" customFormat="1" ht="16.5" customHeight="1">
      <c r="A1016" s="34"/>
      <c r="B1016" s="35"/>
      <c r="C1016" s="187" t="s">
        <v>1638</v>
      </c>
      <c r="D1016" s="187" t="s">
        <v>122</v>
      </c>
      <c r="E1016" s="188" t="s">
        <v>1639</v>
      </c>
      <c r="F1016" s="189" t="s">
        <v>1640</v>
      </c>
      <c r="G1016" s="190" t="s">
        <v>190</v>
      </c>
      <c r="H1016" s="191">
        <v>1</v>
      </c>
      <c r="I1016" s="192"/>
      <c r="J1016" s="193">
        <f>ROUND(I1016*H1016,2)</f>
        <v>0</v>
      </c>
      <c r="K1016" s="194"/>
      <c r="L1016" s="39"/>
      <c r="M1016" s="195" t="s">
        <v>1</v>
      </c>
      <c r="N1016" s="196" t="s">
        <v>38</v>
      </c>
      <c r="O1016" s="71"/>
      <c r="P1016" s="197">
        <f>O1016*H1016</f>
        <v>0</v>
      </c>
      <c r="Q1016" s="197">
        <v>1.7799999999999999E-4</v>
      </c>
      <c r="R1016" s="197">
        <f>Q1016*H1016</f>
        <v>1.7799999999999999E-4</v>
      </c>
      <c r="S1016" s="197">
        <v>0</v>
      </c>
      <c r="T1016" s="198">
        <f>S1016*H1016</f>
        <v>0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199" t="s">
        <v>320</v>
      </c>
      <c r="AT1016" s="199" t="s">
        <v>122</v>
      </c>
      <c r="AU1016" s="199" t="s">
        <v>127</v>
      </c>
      <c r="AY1016" s="17" t="s">
        <v>119</v>
      </c>
      <c r="BE1016" s="200">
        <f>IF(N1016="základní",J1016,0)</f>
        <v>0</v>
      </c>
      <c r="BF1016" s="200">
        <f>IF(N1016="snížená",J1016,0)</f>
        <v>0</v>
      </c>
      <c r="BG1016" s="200">
        <f>IF(N1016="zákl. přenesená",J1016,0)</f>
        <v>0</v>
      </c>
      <c r="BH1016" s="200">
        <f>IF(N1016="sníž. přenesená",J1016,0)</f>
        <v>0</v>
      </c>
      <c r="BI1016" s="200">
        <f>IF(N1016="nulová",J1016,0)</f>
        <v>0</v>
      </c>
      <c r="BJ1016" s="17" t="s">
        <v>127</v>
      </c>
      <c r="BK1016" s="200">
        <f>ROUND(I1016*H1016,2)</f>
        <v>0</v>
      </c>
      <c r="BL1016" s="17" t="s">
        <v>320</v>
      </c>
      <c r="BM1016" s="199" t="s">
        <v>1641</v>
      </c>
    </row>
    <row r="1017" spans="1:65" s="13" customFormat="1" ht="11.25">
      <c r="B1017" s="201"/>
      <c r="C1017" s="202"/>
      <c r="D1017" s="203" t="s">
        <v>129</v>
      </c>
      <c r="E1017" s="204" t="s">
        <v>1</v>
      </c>
      <c r="F1017" s="205" t="s">
        <v>1642</v>
      </c>
      <c r="G1017" s="202"/>
      <c r="H1017" s="204" t="s">
        <v>1</v>
      </c>
      <c r="I1017" s="206"/>
      <c r="J1017" s="202"/>
      <c r="K1017" s="202"/>
      <c r="L1017" s="207"/>
      <c r="M1017" s="208"/>
      <c r="N1017" s="209"/>
      <c r="O1017" s="209"/>
      <c r="P1017" s="209"/>
      <c r="Q1017" s="209"/>
      <c r="R1017" s="209"/>
      <c r="S1017" s="209"/>
      <c r="T1017" s="210"/>
      <c r="AT1017" s="211" t="s">
        <v>129</v>
      </c>
      <c r="AU1017" s="211" t="s">
        <v>127</v>
      </c>
      <c r="AV1017" s="13" t="s">
        <v>80</v>
      </c>
      <c r="AW1017" s="13" t="s">
        <v>30</v>
      </c>
      <c r="AX1017" s="13" t="s">
        <v>72</v>
      </c>
      <c r="AY1017" s="211" t="s">
        <v>119</v>
      </c>
    </row>
    <row r="1018" spans="1:65" s="14" customFormat="1" ht="11.25">
      <c r="B1018" s="212"/>
      <c r="C1018" s="213"/>
      <c r="D1018" s="203" t="s">
        <v>129</v>
      </c>
      <c r="E1018" s="214" t="s">
        <v>1</v>
      </c>
      <c r="F1018" s="215" t="s">
        <v>80</v>
      </c>
      <c r="G1018" s="213"/>
      <c r="H1018" s="216">
        <v>1</v>
      </c>
      <c r="I1018" s="217"/>
      <c r="J1018" s="213"/>
      <c r="K1018" s="213"/>
      <c r="L1018" s="218"/>
      <c r="M1018" s="219"/>
      <c r="N1018" s="220"/>
      <c r="O1018" s="220"/>
      <c r="P1018" s="220"/>
      <c r="Q1018" s="220"/>
      <c r="R1018" s="220"/>
      <c r="S1018" s="220"/>
      <c r="T1018" s="221"/>
      <c r="AT1018" s="222" t="s">
        <v>129</v>
      </c>
      <c r="AU1018" s="222" t="s">
        <v>127</v>
      </c>
      <c r="AV1018" s="14" t="s">
        <v>127</v>
      </c>
      <c r="AW1018" s="14" t="s">
        <v>30</v>
      </c>
      <c r="AX1018" s="14" t="s">
        <v>80</v>
      </c>
      <c r="AY1018" s="222" t="s">
        <v>119</v>
      </c>
    </row>
    <row r="1019" spans="1:65" s="2" customFormat="1" ht="24.2" customHeight="1">
      <c r="A1019" s="34"/>
      <c r="B1019" s="35"/>
      <c r="C1019" s="187" t="s">
        <v>1643</v>
      </c>
      <c r="D1019" s="187" t="s">
        <v>122</v>
      </c>
      <c r="E1019" s="188" t="s">
        <v>1644</v>
      </c>
      <c r="F1019" s="189" t="s">
        <v>1645</v>
      </c>
      <c r="G1019" s="190" t="s">
        <v>125</v>
      </c>
      <c r="H1019" s="191">
        <v>3.82</v>
      </c>
      <c r="I1019" s="192"/>
      <c r="J1019" s="193">
        <f>ROUND(I1019*H1019,2)</f>
        <v>0</v>
      </c>
      <c r="K1019" s="194"/>
      <c r="L1019" s="39"/>
      <c r="M1019" s="195" t="s">
        <v>1</v>
      </c>
      <c r="N1019" s="196" t="s">
        <v>38</v>
      </c>
      <c r="O1019" s="71"/>
      <c r="P1019" s="197">
        <f>O1019*H1019</f>
        <v>0</v>
      </c>
      <c r="Q1019" s="197">
        <v>4.5000000000000003E-5</v>
      </c>
      <c r="R1019" s="197">
        <f>Q1019*H1019</f>
        <v>1.719E-4</v>
      </c>
      <c r="S1019" s="197">
        <v>0</v>
      </c>
      <c r="T1019" s="198">
        <f>S1019*H1019</f>
        <v>0</v>
      </c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R1019" s="199" t="s">
        <v>320</v>
      </c>
      <c r="AT1019" s="199" t="s">
        <v>122</v>
      </c>
      <c r="AU1019" s="199" t="s">
        <v>127</v>
      </c>
      <c r="AY1019" s="17" t="s">
        <v>119</v>
      </c>
      <c r="BE1019" s="200">
        <f>IF(N1019="základní",J1019,0)</f>
        <v>0</v>
      </c>
      <c r="BF1019" s="200">
        <f>IF(N1019="snížená",J1019,0)</f>
        <v>0</v>
      </c>
      <c r="BG1019" s="200">
        <f>IF(N1019="zákl. přenesená",J1019,0)</f>
        <v>0</v>
      </c>
      <c r="BH1019" s="200">
        <f>IF(N1019="sníž. přenesená",J1019,0)</f>
        <v>0</v>
      </c>
      <c r="BI1019" s="200">
        <f>IF(N1019="nulová",J1019,0)</f>
        <v>0</v>
      </c>
      <c r="BJ1019" s="17" t="s">
        <v>127</v>
      </c>
      <c r="BK1019" s="200">
        <f>ROUND(I1019*H1019,2)</f>
        <v>0</v>
      </c>
      <c r="BL1019" s="17" t="s">
        <v>320</v>
      </c>
      <c r="BM1019" s="199" t="s">
        <v>1646</v>
      </c>
    </row>
    <row r="1020" spans="1:65" s="2" customFormat="1" ht="33" customHeight="1">
      <c r="A1020" s="34"/>
      <c r="B1020" s="35"/>
      <c r="C1020" s="187" t="s">
        <v>1647</v>
      </c>
      <c r="D1020" s="187" t="s">
        <v>122</v>
      </c>
      <c r="E1020" s="188" t="s">
        <v>1648</v>
      </c>
      <c r="F1020" s="189" t="s">
        <v>1649</v>
      </c>
      <c r="G1020" s="190" t="s">
        <v>195</v>
      </c>
      <c r="H1020" s="191">
        <v>0.192</v>
      </c>
      <c r="I1020" s="192"/>
      <c r="J1020" s="193">
        <f>ROUND(I1020*H1020,2)</f>
        <v>0</v>
      </c>
      <c r="K1020" s="194"/>
      <c r="L1020" s="39"/>
      <c r="M1020" s="195" t="s">
        <v>1</v>
      </c>
      <c r="N1020" s="196" t="s">
        <v>38</v>
      </c>
      <c r="O1020" s="71"/>
      <c r="P1020" s="197">
        <f>O1020*H1020</f>
        <v>0</v>
      </c>
      <c r="Q1020" s="197">
        <v>0</v>
      </c>
      <c r="R1020" s="197">
        <f>Q1020*H1020</f>
        <v>0</v>
      </c>
      <c r="S1020" s="197">
        <v>0</v>
      </c>
      <c r="T1020" s="198">
        <f>S1020*H1020</f>
        <v>0</v>
      </c>
      <c r="U1020" s="34"/>
      <c r="V1020" s="34"/>
      <c r="W1020" s="34"/>
      <c r="X1020" s="34"/>
      <c r="Y1020" s="34"/>
      <c r="Z1020" s="34"/>
      <c r="AA1020" s="34"/>
      <c r="AB1020" s="34"/>
      <c r="AC1020" s="34"/>
      <c r="AD1020" s="34"/>
      <c r="AE1020" s="34"/>
      <c r="AR1020" s="199" t="s">
        <v>320</v>
      </c>
      <c r="AT1020" s="199" t="s">
        <v>122</v>
      </c>
      <c r="AU1020" s="199" t="s">
        <v>127</v>
      </c>
      <c r="AY1020" s="17" t="s">
        <v>119</v>
      </c>
      <c r="BE1020" s="200">
        <f>IF(N1020="základní",J1020,0)</f>
        <v>0</v>
      </c>
      <c r="BF1020" s="200">
        <f>IF(N1020="snížená",J1020,0)</f>
        <v>0</v>
      </c>
      <c r="BG1020" s="200">
        <f>IF(N1020="zákl. přenesená",J1020,0)</f>
        <v>0</v>
      </c>
      <c r="BH1020" s="200">
        <f>IF(N1020="sníž. přenesená",J1020,0)</f>
        <v>0</v>
      </c>
      <c r="BI1020" s="200">
        <f>IF(N1020="nulová",J1020,0)</f>
        <v>0</v>
      </c>
      <c r="BJ1020" s="17" t="s">
        <v>127</v>
      </c>
      <c r="BK1020" s="200">
        <f>ROUND(I1020*H1020,2)</f>
        <v>0</v>
      </c>
      <c r="BL1020" s="17" t="s">
        <v>320</v>
      </c>
      <c r="BM1020" s="199" t="s">
        <v>1650</v>
      </c>
    </row>
    <row r="1021" spans="1:65" s="2" customFormat="1" ht="24.2" customHeight="1">
      <c r="A1021" s="34"/>
      <c r="B1021" s="35"/>
      <c r="C1021" s="187" t="s">
        <v>1651</v>
      </c>
      <c r="D1021" s="187" t="s">
        <v>122</v>
      </c>
      <c r="E1021" s="188" t="s">
        <v>1652</v>
      </c>
      <c r="F1021" s="189" t="s">
        <v>1653</v>
      </c>
      <c r="G1021" s="190" t="s">
        <v>195</v>
      </c>
      <c r="H1021" s="191">
        <v>0.192</v>
      </c>
      <c r="I1021" s="192"/>
      <c r="J1021" s="193">
        <f>ROUND(I1021*H1021,2)</f>
        <v>0</v>
      </c>
      <c r="K1021" s="194"/>
      <c r="L1021" s="39"/>
      <c r="M1021" s="195" t="s">
        <v>1</v>
      </c>
      <c r="N1021" s="196" t="s">
        <v>38</v>
      </c>
      <c r="O1021" s="71"/>
      <c r="P1021" s="197">
        <f>O1021*H1021</f>
        <v>0</v>
      </c>
      <c r="Q1021" s="197">
        <v>0</v>
      </c>
      <c r="R1021" s="197">
        <f>Q1021*H1021</f>
        <v>0</v>
      </c>
      <c r="S1021" s="197">
        <v>0</v>
      </c>
      <c r="T1021" s="198">
        <f>S1021*H1021</f>
        <v>0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199" t="s">
        <v>320</v>
      </c>
      <c r="AT1021" s="199" t="s">
        <v>122</v>
      </c>
      <c r="AU1021" s="199" t="s">
        <v>127</v>
      </c>
      <c r="AY1021" s="17" t="s">
        <v>119</v>
      </c>
      <c r="BE1021" s="200">
        <f>IF(N1021="základní",J1021,0)</f>
        <v>0</v>
      </c>
      <c r="BF1021" s="200">
        <f>IF(N1021="snížená",J1021,0)</f>
        <v>0</v>
      </c>
      <c r="BG1021" s="200">
        <f>IF(N1021="zákl. přenesená",J1021,0)</f>
        <v>0</v>
      </c>
      <c r="BH1021" s="200">
        <f>IF(N1021="sníž. přenesená",J1021,0)</f>
        <v>0</v>
      </c>
      <c r="BI1021" s="200">
        <f>IF(N1021="nulová",J1021,0)</f>
        <v>0</v>
      </c>
      <c r="BJ1021" s="17" t="s">
        <v>127</v>
      </c>
      <c r="BK1021" s="200">
        <f>ROUND(I1021*H1021,2)</f>
        <v>0</v>
      </c>
      <c r="BL1021" s="17" t="s">
        <v>320</v>
      </c>
      <c r="BM1021" s="199" t="s">
        <v>1654</v>
      </c>
    </row>
    <row r="1022" spans="1:65" s="12" customFormat="1" ht="22.9" customHeight="1">
      <c r="B1022" s="171"/>
      <c r="C1022" s="172"/>
      <c r="D1022" s="173" t="s">
        <v>71</v>
      </c>
      <c r="E1022" s="185" t="s">
        <v>1655</v>
      </c>
      <c r="F1022" s="185" t="s">
        <v>1656</v>
      </c>
      <c r="G1022" s="172"/>
      <c r="H1022" s="172"/>
      <c r="I1022" s="175"/>
      <c r="J1022" s="186">
        <f>BK1022</f>
        <v>0</v>
      </c>
      <c r="K1022" s="172"/>
      <c r="L1022" s="177"/>
      <c r="M1022" s="178"/>
      <c r="N1022" s="179"/>
      <c r="O1022" s="179"/>
      <c r="P1022" s="180">
        <f>SUM(P1023:P1084)</f>
        <v>0</v>
      </c>
      <c r="Q1022" s="179"/>
      <c r="R1022" s="180">
        <f>SUM(R1023:R1084)</f>
        <v>0.20093739035000002</v>
      </c>
      <c r="S1022" s="179"/>
      <c r="T1022" s="181">
        <f>SUM(T1023:T1084)</f>
        <v>6.25E-2</v>
      </c>
      <c r="AR1022" s="182" t="s">
        <v>127</v>
      </c>
      <c r="AT1022" s="183" t="s">
        <v>71</v>
      </c>
      <c r="AU1022" s="183" t="s">
        <v>80</v>
      </c>
      <c r="AY1022" s="182" t="s">
        <v>119</v>
      </c>
      <c r="BK1022" s="184">
        <f>SUM(BK1023:BK1084)</f>
        <v>0</v>
      </c>
    </row>
    <row r="1023" spans="1:65" s="2" customFormat="1" ht="24.2" customHeight="1">
      <c r="A1023" s="34"/>
      <c r="B1023" s="35"/>
      <c r="C1023" s="187" t="s">
        <v>1657</v>
      </c>
      <c r="D1023" s="187" t="s">
        <v>122</v>
      </c>
      <c r="E1023" s="188" t="s">
        <v>1658</v>
      </c>
      <c r="F1023" s="189" t="s">
        <v>1659</v>
      </c>
      <c r="G1023" s="190" t="s">
        <v>390</v>
      </c>
      <c r="H1023" s="191">
        <v>62.5</v>
      </c>
      <c r="I1023" s="192"/>
      <c r="J1023" s="193">
        <f>ROUND(I1023*H1023,2)</f>
        <v>0</v>
      </c>
      <c r="K1023" s="194"/>
      <c r="L1023" s="39"/>
      <c r="M1023" s="195" t="s">
        <v>1</v>
      </c>
      <c r="N1023" s="196" t="s">
        <v>38</v>
      </c>
      <c r="O1023" s="71"/>
      <c r="P1023" s="197">
        <f>O1023*H1023</f>
        <v>0</v>
      </c>
      <c r="Q1023" s="197">
        <v>0</v>
      </c>
      <c r="R1023" s="197">
        <f>Q1023*H1023</f>
        <v>0</v>
      </c>
      <c r="S1023" s="197">
        <v>1E-3</v>
      </c>
      <c r="T1023" s="198">
        <f>S1023*H1023</f>
        <v>6.25E-2</v>
      </c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R1023" s="199" t="s">
        <v>320</v>
      </c>
      <c r="AT1023" s="199" t="s">
        <v>122</v>
      </c>
      <c r="AU1023" s="199" t="s">
        <v>127</v>
      </c>
      <c r="AY1023" s="17" t="s">
        <v>119</v>
      </c>
      <c r="BE1023" s="200">
        <f>IF(N1023="základní",J1023,0)</f>
        <v>0</v>
      </c>
      <c r="BF1023" s="200">
        <f>IF(N1023="snížená",J1023,0)</f>
        <v>0</v>
      </c>
      <c r="BG1023" s="200">
        <f>IF(N1023="zákl. přenesená",J1023,0)</f>
        <v>0</v>
      </c>
      <c r="BH1023" s="200">
        <f>IF(N1023="sníž. přenesená",J1023,0)</f>
        <v>0</v>
      </c>
      <c r="BI1023" s="200">
        <f>IF(N1023="nulová",J1023,0)</f>
        <v>0</v>
      </c>
      <c r="BJ1023" s="17" t="s">
        <v>127</v>
      </c>
      <c r="BK1023" s="200">
        <f>ROUND(I1023*H1023,2)</f>
        <v>0</v>
      </c>
      <c r="BL1023" s="17" t="s">
        <v>320</v>
      </c>
      <c r="BM1023" s="199" t="s">
        <v>1660</v>
      </c>
    </row>
    <row r="1024" spans="1:65" s="13" customFormat="1" ht="11.25">
      <c r="B1024" s="201"/>
      <c r="C1024" s="202"/>
      <c r="D1024" s="203" t="s">
        <v>129</v>
      </c>
      <c r="E1024" s="204" t="s">
        <v>1</v>
      </c>
      <c r="F1024" s="205" t="s">
        <v>236</v>
      </c>
      <c r="G1024" s="202"/>
      <c r="H1024" s="204" t="s">
        <v>1</v>
      </c>
      <c r="I1024" s="206"/>
      <c r="J1024" s="202"/>
      <c r="K1024" s="202"/>
      <c r="L1024" s="207"/>
      <c r="M1024" s="208"/>
      <c r="N1024" s="209"/>
      <c r="O1024" s="209"/>
      <c r="P1024" s="209"/>
      <c r="Q1024" s="209"/>
      <c r="R1024" s="209"/>
      <c r="S1024" s="209"/>
      <c r="T1024" s="210"/>
      <c r="AT1024" s="211" t="s">
        <v>129</v>
      </c>
      <c r="AU1024" s="211" t="s">
        <v>127</v>
      </c>
      <c r="AV1024" s="13" t="s">
        <v>80</v>
      </c>
      <c r="AW1024" s="13" t="s">
        <v>30</v>
      </c>
      <c r="AX1024" s="13" t="s">
        <v>72</v>
      </c>
      <c r="AY1024" s="211" t="s">
        <v>119</v>
      </c>
    </row>
    <row r="1025" spans="1:65" s="14" customFormat="1" ht="11.25">
      <c r="B1025" s="212"/>
      <c r="C1025" s="213"/>
      <c r="D1025" s="203" t="s">
        <v>129</v>
      </c>
      <c r="E1025" s="214" t="s">
        <v>1</v>
      </c>
      <c r="F1025" s="215" t="s">
        <v>1661</v>
      </c>
      <c r="G1025" s="213"/>
      <c r="H1025" s="216">
        <v>17.5</v>
      </c>
      <c r="I1025" s="217"/>
      <c r="J1025" s="213"/>
      <c r="K1025" s="213"/>
      <c r="L1025" s="218"/>
      <c r="M1025" s="219"/>
      <c r="N1025" s="220"/>
      <c r="O1025" s="220"/>
      <c r="P1025" s="220"/>
      <c r="Q1025" s="220"/>
      <c r="R1025" s="220"/>
      <c r="S1025" s="220"/>
      <c r="T1025" s="221"/>
      <c r="AT1025" s="222" t="s">
        <v>129</v>
      </c>
      <c r="AU1025" s="222" t="s">
        <v>127</v>
      </c>
      <c r="AV1025" s="14" t="s">
        <v>127</v>
      </c>
      <c r="AW1025" s="14" t="s">
        <v>30</v>
      </c>
      <c r="AX1025" s="14" t="s">
        <v>72</v>
      </c>
      <c r="AY1025" s="222" t="s">
        <v>119</v>
      </c>
    </row>
    <row r="1026" spans="1:65" s="13" customFormat="1" ht="11.25">
      <c r="B1026" s="201"/>
      <c r="C1026" s="202"/>
      <c r="D1026" s="203" t="s">
        <v>129</v>
      </c>
      <c r="E1026" s="204" t="s">
        <v>1</v>
      </c>
      <c r="F1026" s="205" t="s">
        <v>223</v>
      </c>
      <c r="G1026" s="202"/>
      <c r="H1026" s="204" t="s">
        <v>1</v>
      </c>
      <c r="I1026" s="206"/>
      <c r="J1026" s="202"/>
      <c r="K1026" s="202"/>
      <c r="L1026" s="207"/>
      <c r="M1026" s="208"/>
      <c r="N1026" s="209"/>
      <c r="O1026" s="209"/>
      <c r="P1026" s="209"/>
      <c r="Q1026" s="209"/>
      <c r="R1026" s="209"/>
      <c r="S1026" s="209"/>
      <c r="T1026" s="210"/>
      <c r="AT1026" s="211" t="s">
        <v>129</v>
      </c>
      <c r="AU1026" s="211" t="s">
        <v>127</v>
      </c>
      <c r="AV1026" s="13" t="s">
        <v>80</v>
      </c>
      <c r="AW1026" s="13" t="s">
        <v>30</v>
      </c>
      <c r="AX1026" s="13" t="s">
        <v>72</v>
      </c>
      <c r="AY1026" s="211" t="s">
        <v>119</v>
      </c>
    </row>
    <row r="1027" spans="1:65" s="14" customFormat="1" ht="11.25">
      <c r="B1027" s="212"/>
      <c r="C1027" s="213"/>
      <c r="D1027" s="203" t="s">
        <v>129</v>
      </c>
      <c r="E1027" s="214" t="s">
        <v>1</v>
      </c>
      <c r="F1027" s="215" t="s">
        <v>1662</v>
      </c>
      <c r="G1027" s="213"/>
      <c r="H1027" s="216">
        <v>16.2</v>
      </c>
      <c r="I1027" s="217"/>
      <c r="J1027" s="213"/>
      <c r="K1027" s="213"/>
      <c r="L1027" s="218"/>
      <c r="M1027" s="219"/>
      <c r="N1027" s="220"/>
      <c r="O1027" s="220"/>
      <c r="P1027" s="220"/>
      <c r="Q1027" s="220"/>
      <c r="R1027" s="220"/>
      <c r="S1027" s="220"/>
      <c r="T1027" s="221"/>
      <c r="AT1027" s="222" t="s">
        <v>129</v>
      </c>
      <c r="AU1027" s="222" t="s">
        <v>127</v>
      </c>
      <c r="AV1027" s="14" t="s">
        <v>127</v>
      </c>
      <c r="AW1027" s="14" t="s">
        <v>30</v>
      </c>
      <c r="AX1027" s="14" t="s">
        <v>72</v>
      </c>
      <c r="AY1027" s="222" t="s">
        <v>119</v>
      </c>
    </row>
    <row r="1028" spans="1:65" s="13" customFormat="1" ht="11.25">
      <c r="B1028" s="201"/>
      <c r="C1028" s="202"/>
      <c r="D1028" s="203" t="s">
        <v>129</v>
      </c>
      <c r="E1028" s="204" t="s">
        <v>1</v>
      </c>
      <c r="F1028" s="205" t="s">
        <v>1568</v>
      </c>
      <c r="G1028" s="202"/>
      <c r="H1028" s="204" t="s">
        <v>1</v>
      </c>
      <c r="I1028" s="206"/>
      <c r="J1028" s="202"/>
      <c r="K1028" s="202"/>
      <c r="L1028" s="207"/>
      <c r="M1028" s="208"/>
      <c r="N1028" s="209"/>
      <c r="O1028" s="209"/>
      <c r="P1028" s="209"/>
      <c r="Q1028" s="209"/>
      <c r="R1028" s="209"/>
      <c r="S1028" s="209"/>
      <c r="T1028" s="210"/>
      <c r="AT1028" s="211" t="s">
        <v>129</v>
      </c>
      <c r="AU1028" s="211" t="s">
        <v>127</v>
      </c>
      <c r="AV1028" s="13" t="s">
        <v>80</v>
      </c>
      <c r="AW1028" s="13" t="s">
        <v>30</v>
      </c>
      <c r="AX1028" s="13" t="s">
        <v>72</v>
      </c>
      <c r="AY1028" s="211" t="s">
        <v>119</v>
      </c>
    </row>
    <row r="1029" spans="1:65" s="14" customFormat="1" ht="11.25">
      <c r="B1029" s="212"/>
      <c r="C1029" s="213"/>
      <c r="D1029" s="203" t="s">
        <v>129</v>
      </c>
      <c r="E1029" s="214" t="s">
        <v>1</v>
      </c>
      <c r="F1029" s="215" t="s">
        <v>1663</v>
      </c>
      <c r="G1029" s="213"/>
      <c r="H1029" s="216">
        <v>11.8</v>
      </c>
      <c r="I1029" s="217"/>
      <c r="J1029" s="213"/>
      <c r="K1029" s="213"/>
      <c r="L1029" s="218"/>
      <c r="M1029" s="219"/>
      <c r="N1029" s="220"/>
      <c r="O1029" s="220"/>
      <c r="P1029" s="220"/>
      <c r="Q1029" s="220"/>
      <c r="R1029" s="220"/>
      <c r="S1029" s="220"/>
      <c r="T1029" s="221"/>
      <c r="AT1029" s="222" t="s">
        <v>129</v>
      </c>
      <c r="AU1029" s="222" t="s">
        <v>127</v>
      </c>
      <c r="AV1029" s="14" t="s">
        <v>127</v>
      </c>
      <c r="AW1029" s="14" t="s">
        <v>30</v>
      </c>
      <c r="AX1029" s="14" t="s">
        <v>72</v>
      </c>
      <c r="AY1029" s="222" t="s">
        <v>119</v>
      </c>
    </row>
    <row r="1030" spans="1:65" s="13" customFormat="1" ht="11.25">
      <c r="B1030" s="201"/>
      <c r="C1030" s="202"/>
      <c r="D1030" s="203" t="s">
        <v>129</v>
      </c>
      <c r="E1030" s="204" t="s">
        <v>1</v>
      </c>
      <c r="F1030" s="205" t="s">
        <v>241</v>
      </c>
      <c r="G1030" s="202"/>
      <c r="H1030" s="204" t="s">
        <v>1</v>
      </c>
      <c r="I1030" s="206"/>
      <c r="J1030" s="202"/>
      <c r="K1030" s="202"/>
      <c r="L1030" s="207"/>
      <c r="M1030" s="208"/>
      <c r="N1030" s="209"/>
      <c r="O1030" s="209"/>
      <c r="P1030" s="209"/>
      <c r="Q1030" s="209"/>
      <c r="R1030" s="209"/>
      <c r="S1030" s="209"/>
      <c r="T1030" s="210"/>
      <c r="AT1030" s="211" t="s">
        <v>129</v>
      </c>
      <c r="AU1030" s="211" t="s">
        <v>127</v>
      </c>
      <c r="AV1030" s="13" t="s">
        <v>80</v>
      </c>
      <c r="AW1030" s="13" t="s">
        <v>30</v>
      </c>
      <c r="AX1030" s="13" t="s">
        <v>72</v>
      </c>
      <c r="AY1030" s="211" t="s">
        <v>119</v>
      </c>
    </row>
    <row r="1031" spans="1:65" s="14" customFormat="1" ht="11.25">
      <c r="B1031" s="212"/>
      <c r="C1031" s="213"/>
      <c r="D1031" s="203" t="s">
        <v>129</v>
      </c>
      <c r="E1031" s="214" t="s">
        <v>1</v>
      </c>
      <c r="F1031" s="215" t="s">
        <v>1664</v>
      </c>
      <c r="G1031" s="213"/>
      <c r="H1031" s="216">
        <v>17</v>
      </c>
      <c r="I1031" s="217"/>
      <c r="J1031" s="213"/>
      <c r="K1031" s="213"/>
      <c r="L1031" s="218"/>
      <c r="M1031" s="219"/>
      <c r="N1031" s="220"/>
      <c r="O1031" s="220"/>
      <c r="P1031" s="220"/>
      <c r="Q1031" s="220"/>
      <c r="R1031" s="220"/>
      <c r="S1031" s="220"/>
      <c r="T1031" s="221"/>
      <c r="AT1031" s="222" t="s">
        <v>129</v>
      </c>
      <c r="AU1031" s="222" t="s">
        <v>127</v>
      </c>
      <c r="AV1031" s="14" t="s">
        <v>127</v>
      </c>
      <c r="AW1031" s="14" t="s">
        <v>30</v>
      </c>
      <c r="AX1031" s="14" t="s">
        <v>72</v>
      </c>
      <c r="AY1031" s="222" t="s">
        <v>119</v>
      </c>
    </row>
    <row r="1032" spans="1:65" s="15" customFormat="1" ht="11.25">
      <c r="B1032" s="223"/>
      <c r="C1032" s="224"/>
      <c r="D1032" s="203" t="s">
        <v>129</v>
      </c>
      <c r="E1032" s="225" t="s">
        <v>1</v>
      </c>
      <c r="F1032" s="226" t="s">
        <v>138</v>
      </c>
      <c r="G1032" s="224"/>
      <c r="H1032" s="227">
        <v>62.5</v>
      </c>
      <c r="I1032" s="228"/>
      <c r="J1032" s="224"/>
      <c r="K1032" s="224"/>
      <c r="L1032" s="229"/>
      <c r="M1032" s="230"/>
      <c r="N1032" s="231"/>
      <c r="O1032" s="231"/>
      <c r="P1032" s="231"/>
      <c r="Q1032" s="231"/>
      <c r="R1032" s="231"/>
      <c r="S1032" s="231"/>
      <c r="T1032" s="232"/>
      <c r="AT1032" s="233" t="s">
        <v>129</v>
      </c>
      <c r="AU1032" s="233" t="s">
        <v>127</v>
      </c>
      <c r="AV1032" s="15" t="s">
        <v>126</v>
      </c>
      <c r="AW1032" s="15" t="s">
        <v>30</v>
      </c>
      <c r="AX1032" s="15" t="s">
        <v>80</v>
      </c>
      <c r="AY1032" s="233" t="s">
        <v>119</v>
      </c>
    </row>
    <row r="1033" spans="1:65" s="2" customFormat="1" ht="16.5" customHeight="1">
      <c r="A1033" s="34"/>
      <c r="B1033" s="35"/>
      <c r="C1033" s="187" t="s">
        <v>1665</v>
      </c>
      <c r="D1033" s="187" t="s">
        <v>122</v>
      </c>
      <c r="E1033" s="188" t="s">
        <v>1666</v>
      </c>
      <c r="F1033" s="189" t="s">
        <v>1667</v>
      </c>
      <c r="G1033" s="190" t="s">
        <v>390</v>
      </c>
      <c r="H1033" s="191">
        <v>85.82</v>
      </c>
      <c r="I1033" s="192"/>
      <c r="J1033" s="193">
        <f>ROUND(I1033*H1033,2)</f>
        <v>0</v>
      </c>
      <c r="K1033" s="194"/>
      <c r="L1033" s="39"/>
      <c r="M1033" s="195" t="s">
        <v>1</v>
      </c>
      <c r="N1033" s="196" t="s">
        <v>38</v>
      </c>
      <c r="O1033" s="71"/>
      <c r="P1033" s="197">
        <f>O1033*H1033</f>
        <v>0</v>
      </c>
      <c r="Q1033" s="197">
        <v>7.9999999999999996E-7</v>
      </c>
      <c r="R1033" s="197">
        <f>Q1033*H1033</f>
        <v>6.8655999999999988E-5</v>
      </c>
      <c r="S1033" s="197">
        <v>0</v>
      </c>
      <c r="T1033" s="198">
        <f>S1033*H1033</f>
        <v>0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199" t="s">
        <v>320</v>
      </c>
      <c r="AT1033" s="199" t="s">
        <v>122</v>
      </c>
      <c r="AU1033" s="199" t="s">
        <v>127</v>
      </c>
      <c r="AY1033" s="17" t="s">
        <v>119</v>
      </c>
      <c r="BE1033" s="200">
        <f>IF(N1033="základní",J1033,0)</f>
        <v>0</v>
      </c>
      <c r="BF1033" s="200">
        <f>IF(N1033="snížená",J1033,0)</f>
        <v>0</v>
      </c>
      <c r="BG1033" s="200">
        <f>IF(N1033="zákl. přenesená",J1033,0)</f>
        <v>0</v>
      </c>
      <c r="BH1033" s="200">
        <f>IF(N1033="sníž. přenesená",J1033,0)</f>
        <v>0</v>
      </c>
      <c r="BI1033" s="200">
        <f>IF(N1033="nulová",J1033,0)</f>
        <v>0</v>
      </c>
      <c r="BJ1033" s="17" t="s">
        <v>127</v>
      </c>
      <c r="BK1033" s="200">
        <f>ROUND(I1033*H1033,2)</f>
        <v>0</v>
      </c>
      <c r="BL1033" s="17" t="s">
        <v>320</v>
      </c>
      <c r="BM1033" s="199" t="s">
        <v>1668</v>
      </c>
    </row>
    <row r="1034" spans="1:65" s="14" customFormat="1" ht="11.25">
      <c r="B1034" s="212"/>
      <c r="C1034" s="213"/>
      <c r="D1034" s="203" t="s">
        <v>129</v>
      </c>
      <c r="E1034" s="214" t="s">
        <v>1</v>
      </c>
      <c r="F1034" s="215" t="s">
        <v>1669</v>
      </c>
      <c r="G1034" s="213"/>
      <c r="H1034" s="216">
        <v>85.82</v>
      </c>
      <c r="I1034" s="217"/>
      <c r="J1034" s="213"/>
      <c r="K1034" s="213"/>
      <c r="L1034" s="218"/>
      <c r="M1034" s="219"/>
      <c r="N1034" s="220"/>
      <c r="O1034" s="220"/>
      <c r="P1034" s="220"/>
      <c r="Q1034" s="220"/>
      <c r="R1034" s="220"/>
      <c r="S1034" s="220"/>
      <c r="T1034" s="221"/>
      <c r="AT1034" s="222" t="s">
        <v>129</v>
      </c>
      <c r="AU1034" s="222" t="s">
        <v>127</v>
      </c>
      <c r="AV1034" s="14" t="s">
        <v>127</v>
      </c>
      <c r="AW1034" s="14" t="s">
        <v>30</v>
      </c>
      <c r="AX1034" s="14" t="s">
        <v>80</v>
      </c>
      <c r="AY1034" s="222" t="s">
        <v>119</v>
      </c>
    </row>
    <row r="1035" spans="1:65" s="2" customFormat="1" ht="16.5" customHeight="1">
      <c r="A1035" s="34"/>
      <c r="B1035" s="35"/>
      <c r="C1035" s="239" t="s">
        <v>1670</v>
      </c>
      <c r="D1035" s="239" t="s">
        <v>202</v>
      </c>
      <c r="E1035" s="240" t="s">
        <v>1671</v>
      </c>
      <c r="F1035" s="241" t="s">
        <v>1672</v>
      </c>
      <c r="G1035" s="242" t="s">
        <v>390</v>
      </c>
      <c r="H1035" s="243">
        <v>24.321999999999999</v>
      </c>
      <c r="I1035" s="244"/>
      <c r="J1035" s="245">
        <f>ROUND(I1035*H1035,2)</f>
        <v>0</v>
      </c>
      <c r="K1035" s="246"/>
      <c r="L1035" s="247"/>
      <c r="M1035" s="248" t="s">
        <v>1</v>
      </c>
      <c r="N1035" s="249" t="s">
        <v>38</v>
      </c>
      <c r="O1035" s="71"/>
      <c r="P1035" s="197">
        <f>O1035*H1035</f>
        <v>0</v>
      </c>
      <c r="Q1035" s="197">
        <v>2.0000000000000001E-4</v>
      </c>
      <c r="R1035" s="197">
        <f>Q1035*H1035</f>
        <v>4.8644000000000005E-3</v>
      </c>
      <c r="S1035" s="197">
        <v>0</v>
      </c>
      <c r="T1035" s="198">
        <f>S1035*H1035</f>
        <v>0</v>
      </c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R1035" s="199" t="s">
        <v>406</v>
      </c>
      <c r="AT1035" s="199" t="s">
        <v>202</v>
      </c>
      <c r="AU1035" s="199" t="s">
        <v>127</v>
      </c>
      <c r="AY1035" s="17" t="s">
        <v>119</v>
      </c>
      <c r="BE1035" s="200">
        <f>IF(N1035="základní",J1035,0)</f>
        <v>0</v>
      </c>
      <c r="BF1035" s="200">
        <f>IF(N1035="snížená",J1035,0)</f>
        <v>0</v>
      </c>
      <c r="BG1035" s="200">
        <f>IF(N1035="zákl. přenesená",J1035,0)</f>
        <v>0</v>
      </c>
      <c r="BH1035" s="200">
        <f>IF(N1035="sníž. přenesená",J1035,0)</f>
        <v>0</v>
      </c>
      <c r="BI1035" s="200">
        <f>IF(N1035="nulová",J1035,0)</f>
        <v>0</v>
      </c>
      <c r="BJ1035" s="17" t="s">
        <v>127</v>
      </c>
      <c r="BK1035" s="200">
        <f>ROUND(I1035*H1035,2)</f>
        <v>0</v>
      </c>
      <c r="BL1035" s="17" t="s">
        <v>320</v>
      </c>
      <c r="BM1035" s="199" t="s">
        <v>1673</v>
      </c>
    </row>
    <row r="1036" spans="1:65" s="13" customFormat="1" ht="11.25">
      <c r="B1036" s="201"/>
      <c r="C1036" s="202"/>
      <c r="D1036" s="203" t="s">
        <v>129</v>
      </c>
      <c r="E1036" s="204" t="s">
        <v>1</v>
      </c>
      <c r="F1036" s="205" t="s">
        <v>225</v>
      </c>
      <c r="G1036" s="202"/>
      <c r="H1036" s="204" t="s">
        <v>1</v>
      </c>
      <c r="I1036" s="206"/>
      <c r="J1036" s="202"/>
      <c r="K1036" s="202"/>
      <c r="L1036" s="207"/>
      <c r="M1036" s="208"/>
      <c r="N1036" s="209"/>
      <c r="O1036" s="209"/>
      <c r="P1036" s="209"/>
      <c r="Q1036" s="209"/>
      <c r="R1036" s="209"/>
      <c r="S1036" s="209"/>
      <c r="T1036" s="210"/>
      <c r="AT1036" s="211" t="s">
        <v>129</v>
      </c>
      <c r="AU1036" s="211" t="s">
        <v>127</v>
      </c>
      <c r="AV1036" s="13" t="s">
        <v>80</v>
      </c>
      <c r="AW1036" s="13" t="s">
        <v>30</v>
      </c>
      <c r="AX1036" s="13" t="s">
        <v>72</v>
      </c>
      <c r="AY1036" s="211" t="s">
        <v>119</v>
      </c>
    </row>
    <row r="1037" spans="1:65" s="14" customFormat="1" ht="11.25">
      <c r="B1037" s="212"/>
      <c r="C1037" s="213"/>
      <c r="D1037" s="203" t="s">
        <v>129</v>
      </c>
      <c r="E1037" s="214" t="s">
        <v>1</v>
      </c>
      <c r="F1037" s="215" t="s">
        <v>1603</v>
      </c>
      <c r="G1037" s="213"/>
      <c r="H1037" s="216">
        <v>12.22</v>
      </c>
      <c r="I1037" s="217"/>
      <c r="J1037" s="213"/>
      <c r="K1037" s="213"/>
      <c r="L1037" s="218"/>
      <c r="M1037" s="219"/>
      <c r="N1037" s="220"/>
      <c r="O1037" s="220"/>
      <c r="P1037" s="220"/>
      <c r="Q1037" s="220"/>
      <c r="R1037" s="220"/>
      <c r="S1037" s="220"/>
      <c r="T1037" s="221"/>
      <c r="AT1037" s="222" t="s">
        <v>129</v>
      </c>
      <c r="AU1037" s="222" t="s">
        <v>127</v>
      </c>
      <c r="AV1037" s="14" t="s">
        <v>127</v>
      </c>
      <c r="AW1037" s="14" t="s">
        <v>30</v>
      </c>
      <c r="AX1037" s="14" t="s">
        <v>72</v>
      </c>
      <c r="AY1037" s="222" t="s">
        <v>119</v>
      </c>
    </row>
    <row r="1038" spans="1:65" s="13" customFormat="1" ht="11.25">
      <c r="B1038" s="201"/>
      <c r="C1038" s="202"/>
      <c r="D1038" s="203" t="s">
        <v>129</v>
      </c>
      <c r="E1038" s="204" t="s">
        <v>1</v>
      </c>
      <c r="F1038" s="205" t="s">
        <v>232</v>
      </c>
      <c r="G1038" s="202"/>
      <c r="H1038" s="204" t="s">
        <v>1</v>
      </c>
      <c r="I1038" s="206"/>
      <c r="J1038" s="202"/>
      <c r="K1038" s="202"/>
      <c r="L1038" s="207"/>
      <c r="M1038" s="208"/>
      <c r="N1038" s="209"/>
      <c r="O1038" s="209"/>
      <c r="P1038" s="209"/>
      <c r="Q1038" s="209"/>
      <c r="R1038" s="209"/>
      <c r="S1038" s="209"/>
      <c r="T1038" s="210"/>
      <c r="AT1038" s="211" t="s">
        <v>129</v>
      </c>
      <c r="AU1038" s="211" t="s">
        <v>127</v>
      </c>
      <c r="AV1038" s="13" t="s">
        <v>80</v>
      </c>
      <c r="AW1038" s="13" t="s">
        <v>30</v>
      </c>
      <c r="AX1038" s="13" t="s">
        <v>72</v>
      </c>
      <c r="AY1038" s="211" t="s">
        <v>119</v>
      </c>
    </row>
    <row r="1039" spans="1:65" s="14" customFormat="1" ht="11.25">
      <c r="B1039" s="212"/>
      <c r="C1039" s="213"/>
      <c r="D1039" s="203" t="s">
        <v>129</v>
      </c>
      <c r="E1039" s="214" t="s">
        <v>1</v>
      </c>
      <c r="F1039" s="215" t="s">
        <v>1674</v>
      </c>
      <c r="G1039" s="213"/>
      <c r="H1039" s="216">
        <v>10.299999999999997</v>
      </c>
      <c r="I1039" s="217"/>
      <c r="J1039" s="213"/>
      <c r="K1039" s="213"/>
      <c r="L1039" s="218"/>
      <c r="M1039" s="219"/>
      <c r="N1039" s="220"/>
      <c r="O1039" s="220"/>
      <c r="P1039" s="220"/>
      <c r="Q1039" s="220"/>
      <c r="R1039" s="220"/>
      <c r="S1039" s="220"/>
      <c r="T1039" s="221"/>
      <c r="AT1039" s="222" t="s">
        <v>129</v>
      </c>
      <c r="AU1039" s="222" t="s">
        <v>127</v>
      </c>
      <c r="AV1039" s="14" t="s">
        <v>127</v>
      </c>
      <c r="AW1039" s="14" t="s">
        <v>30</v>
      </c>
      <c r="AX1039" s="14" t="s">
        <v>72</v>
      </c>
      <c r="AY1039" s="222" t="s">
        <v>119</v>
      </c>
    </row>
    <row r="1040" spans="1:65" s="15" customFormat="1" ht="11.25">
      <c r="B1040" s="223"/>
      <c r="C1040" s="224"/>
      <c r="D1040" s="203" t="s">
        <v>129</v>
      </c>
      <c r="E1040" s="225" t="s">
        <v>1</v>
      </c>
      <c r="F1040" s="226" t="s">
        <v>138</v>
      </c>
      <c r="G1040" s="224"/>
      <c r="H1040" s="227">
        <v>22.519999999999996</v>
      </c>
      <c r="I1040" s="228"/>
      <c r="J1040" s="224"/>
      <c r="K1040" s="224"/>
      <c r="L1040" s="229"/>
      <c r="M1040" s="230"/>
      <c r="N1040" s="231"/>
      <c r="O1040" s="231"/>
      <c r="P1040" s="231"/>
      <c r="Q1040" s="231"/>
      <c r="R1040" s="231"/>
      <c r="S1040" s="231"/>
      <c r="T1040" s="232"/>
      <c r="AT1040" s="233" t="s">
        <v>129</v>
      </c>
      <c r="AU1040" s="233" t="s">
        <v>127</v>
      </c>
      <c r="AV1040" s="15" t="s">
        <v>126</v>
      </c>
      <c r="AW1040" s="15" t="s">
        <v>30</v>
      </c>
      <c r="AX1040" s="15" t="s">
        <v>80</v>
      </c>
      <c r="AY1040" s="233" t="s">
        <v>119</v>
      </c>
    </row>
    <row r="1041" spans="1:65" s="14" customFormat="1" ht="11.25">
      <c r="B1041" s="212"/>
      <c r="C1041" s="213"/>
      <c r="D1041" s="203" t="s">
        <v>129</v>
      </c>
      <c r="E1041" s="213"/>
      <c r="F1041" s="215" t="s">
        <v>1675</v>
      </c>
      <c r="G1041" s="213"/>
      <c r="H1041" s="216">
        <v>24.321999999999999</v>
      </c>
      <c r="I1041" s="217"/>
      <c r="J1041" s="213"/>
      <c r="K1041" s="213"/>
      <c r="L1041" s="218"/>
      <c r="M1041" s="219"/>
      <c r="N1041" s="220"/>
      <c r="O1041" s="220"/>
      <c r="P1041" s="220"/>
      <c r="Q1041" s="220"/>
      <c r="R1041" s="220"/>
      <c r="S1041" s="220"/>
      <c r="T1041" s="221"/>
      <c r="AT1041" s="222" t="s">
        <v>129</v>
      </c>
      <c r="AU1041" s="222" t="s">
        <v>127</v>
      </c>
      <c r="AV1041" s="14" t="s">
        <v>127</v>
      </c>
      <c r="AW1041" s="14" t="s">
        <v>4</v>
      </c>
      <c r="AX1041" s="14" t="s">
        <v>80</v>
      </c>
      <c r="AY1041" s="222" t="s">
        <v>119</v>
      </c>
    </row>
    <row r="1042" spans="1:65" s="2" customFormat="1" ht="16.5" customHeight="1">
      <c r="A1042" s="34"/>
      <c r="B1042" s="35"/>
      <c r="C1042" s="239" t="s">
        <v>1676</v>
      </c>
      <c r="D1042" s="239" t="s">
        <v>202</v>
      </c>
      <c r="E1042" s="240" t="s">
        <v>1677</v>
      </c>
      <c r="F1042" s="241" t="s">
        <v>1678</v>
      </c>
      <c r="G1042" s="242" t="s">
        <v>390</v>
      </c>
      <c r="H1042" s="243">
        <v>68.364000000000004</v>
      </c>
      <c r="I1042" s="244"/>
      <c r="J1042" s="245">
        <f>ROUND(I1042*H1042,2)</f>
        <v>0</v>
      </c>
      <c r="K1042" s="246"/>
      <c r="L1042" s="247"/>
      <c r="M1042" s="248" t="s">
        <v>1</v>
      </c>
      <c r="N1042" s="249" t="s">
        <v>38</v>
      </c>
      <c r="O1042" s="71"/>
      <c r="P1042" s="197">
        <f>O1042*H1042</f>
        <v>0</v>
      </c>
      <c r="Q1042" s="197">
        <v>2.0000000000000001E-4</v>
      </c>
      <c r="R1042" s="197">
        <f>Q1042*H1042</f>
        <v>1.3672800000000002E-2</v>
      </c>
      <c r="S1042" s="197">
        <v>0</v>
      </c>
      <c r="T1042" s="198">
        <f>S1042*H1042</f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99" t="s">
        <v>406</v>
      </c>
      <c r="AT1042" s="199" t="s">
        <v>202</v>
      </c>
      <c r="AU1042" s="199" t="s">
        <v>127</v>
      </c>
      <c r="AY1042" s="17" t="s">
        <v>119</v>
      </c>
      <c r="BE1042" s="200">
        <f>IF(N1042="základní",J1042,0)</f>
        <v>0</v>
      </c>
      <c r="BF1042" s="200">
        <f>IF(N1042="snížená",J1042,0)</f>
        <v>0</v>
      </c>
      <c r="BG1042" s="200">
        <f>IF(N1042="zákl. přenesená",J1042,0)</f>
        <v>0</v>
      </c>
      <c r="BH1042" s="200">
        <f>IF(N1042="sníž. přenesená",J1042,0)</f>
        <v>0</v>
      </c>
      <c r="BI1042" s="200">
        <f>IF(N1042="nulová",J1042,0)</f>
        <v>0</v>
      </c>
      <c r="BJ1042" s="17" t="s">
        <v>127</v>
      </c>
      <c r="BK1042" s="200">
        <f>ROUND(I1042*H1042,2)</f>
        <v>0</v>
      </c>
      <c r="BL1042" s="17" t="s">
        <v>320</v>
      </c>
      <c r="BM1042" s="199" t="s">
        <v>1679</v>
      </c>
    </row>
    <row r="1043" spans="1:65" s="13" customFormat="1" ht="11.25">
      <c r="B1043" s="201"/>
      <c r="C1043" s="202"/>
      <c r="D1043" s="203" t="s">
        <v>129</v>
      </c>
      <c r="E1043" s="204" t="s">
        <v>1</v>
      </c>
      <c r="F1043" s="205" t="s">
        <v>236</v>
      </c>
      <c r="G1043" s="202"/>
      <c r="H1043" s="204" t="s">
        <v>1</v>
      </c>
      <c r="I1043" s="206"/>
      <c r="J1043" s="202"/>
      <c r="K1043" s="202"/>
      <c r="L1043" s="207"/>
      <c r="M1043" s="208"/>
      <c r="N1043" s="209"/>
      <c r="O1043" s="209"/>
      <c r="P1043" s="209"/>
      <c r="Q1043" s="209"/>
      <c r="R1043" s="209"/>
      <c r="S1043" s="209"/>
      <c r="T1043" s="210"/>
      <c r="AT1043" s="211" t="s">
        <v>129</v>
      </c>
      <c r="AU1043" s="211" t="s">
        <v>127</v>
      </c>
      <c r="AV1043" s="13" t="s">
        <v>80</v>
      </c>
      <c r="AW1043" s="13" t="s">
        <v>30</v>
      </c>
      <c r="AX1043" s="13" t="s">
        <v>72</v>
      </c>
      <c r="AY1043" s="211" t="s">
        <v>119</v>
      </c>
    </row>
    <row r="1044" spans="1:65" s="14" customFormat="1" ht="11.25">
      <c r="B1044" s="212"/>
      <c r="C1044" s="213"/>
      <c r="D1044" s="203" t="s">
        <v>129</v>
      </c>
      <c r="E1044" s="214" t="s">
        <v>1</v>
      </c>
      <c r="F1044" s="215" t="s">
        <v>1661</v>
      </c>
      <c r="G1044" s="213"/>
      <c r="H1044" s="216">
        <v>17.5</v>
      </c>
      <c r="I1044" s="217"/>
      <c r="J1044" s="213"/>
      <c r="K1044" s="213"/>
      <c r="L1044" s="218"/>
      <c r="M1044" s="219"/>
      <c r="N1044" s="220"/>
      <c r="O1044" s="220"/>
      <c r="P1044" s="220"/>
      <c r="Q1044" s="220"/>
      <c r="R1044" s="220"/>
      <c r="S1044" s="220"/>
      <c r="T1044" s="221"/>
      <c r="AT1044" s="222" t="s">
        <v>129</v>
      </c>
      <c r="AU1044" s="222" t="s">
        <v>127</v>
      </c>
      <c r="AV1044" s="14" t="s">
        <v>127</v>
      </c>
      <c r="AW1044" s="14" t="s">
        <v>30</v>
      </c>
      <c r="AX1044" s="14" t="s">
        <v>72</v>
      </c>
      <c r="AY1044" s="222" t="s">
        <v>119</v>
      </c>
    </row>
    <row r="1045" spans="1:65" s="13" customFormat="1" ht="11.25">
      <c r="B1045" s="201"/>
      <c r="C1045" s="202"/>
      <c r="D1045" s="203" t="s">
        <v>129</v>
      </c>
      <c r="E1045" s="204" t="s">
        <v>1</v>
      </c>
      <c r="F1045" s="205" t="s">
        <v>223</v>
      </c>
      <c r="G1045" s="202"/>
      <c r="H1045" s="204" t="s">
        <v>1</v>
      </c>
      <c r="I1045" s="206"/>
      <c r="J1045" s="202"/>
      <c r="K1045" s="202"/>
      <c r="L1045" s="207"/>
      <c r="M1045" s="208"/>
      <c r="N1045" s="209"/>
      <c r="O1045" s="209"/>
      <c r="P1045" s="209"/>
      <c r="Q1045" s="209"/>
      <c r="R1045" s="209"/>
      <c r="S1045" s="209"/>
      <c r="T1045" s="210"/>
      <c r="AT1045" s="211" t="s">
        <v>129</v>
      </c>
      <c r="AU1045" s="211" t="s">
        <v>127</v>
      </c>
      <c r="AV1045" s="13" t="s">
        <v>80</v>
      </c>
      <c r="AW1045" s="13" t="s">
        <v>30</v>
      </c>
      <c r="AX1045" s="13" t="s">
        <v>72</v>
      </c>
      <c r="AY1045" s="211" t="s">
        <v>119</v>
      </c>
    </row>
    <row r="1046" spans="1:65" s="14" customFormat="1" ht="11.25">
      <c r="B1046" s="212"/>
      <c r="C1046" s="213"/>
      <c r="D1046" s="203" t="s">
        <v>129</v>
      </c>
      <c r="E1046" s="214" t="s">
        <v>1</v>
      </c>
      <c r="F1046" s="215" t="s">
        <v>1680</v>
      </c>
      <c r="G1046" s="213"/>
      <c r="H1046" s="216">
        <v>19.099999999999998</v>
      </c>
      <c r="I1046" s="217"/>
      <c r="J1046" s="213"/>
      <c r="K1046" s="213"/>
      <c r="L1046" s="218"/>
      <c r="M1046" s="219"/>
      <c r="N1046" s="220"/>
      <c r="O1046" s="220"/>
      <c r="P1046" s="220"/>
      <c r="Q1046" s="220"/>
      <c r="R1046" s="220"/>
      <c r="S1046" s="220"/>
      <c r="T1046" s="221"/>
      <c r="AT1046" s="222" t="s">
        <v>129</v>
      </c>
      <c r="AU1046" s="222" t="s">
        <v>127</v>
      </c>
      <c r="AV1046" s="14" t="s">
        <v>127</v>
      </c>
      <c r="AW1046" s="14" t="s">
        <v>30</v>
      </c>
      <c r="AX1046" s="14" t="s">
        <v>72</v>
      </c>
      <c r="AY1046" s="222" t="s">
        <v>119</v>
      </c>
    </row>
    <row r="1047" spans="1:65" s="13" customFormat="1" ht="11.25">
      <c r="B1047" s="201"/>
      <c r="C1047" s="202"/>
      <c r="D1047" s="203" t="s">
        <v>129</v>
      </c>
      <c r="E1047" s="204" t="s">
        <v>1</v>
      </c>
      <c r="F1047" s="205" t="s">
        <v>239</v>
      </c>
      <c r="G1047" s="202"/>
      <c r="H1047" s="204" t="s">
        <v>1</v>
      </c>
      <c r="I1047" s="206"/>
      <c r="J1047" s="202"/>
      <c r="K1047" s="202"/>
      <c r="L1047" s="207"/>
      <c r="M1047" s="208"/>
      <c r="N1047" s="209"/>
      <c r="O1047" s="209"/>
      <c r="P1047" s="209"/>
      <c r="Q1047" s="209"/>
      <c r="R1047" s="209"/>
      <c r="S1047" s="209"/>
      <c r="T1047" s="210"/>
      <c r="AT1047" s="211" t="s">
        <v>129</v>
      </c>
      <c r="AU1047" s="211" t="s">
        <v>127</v>
      </c>
      <c r="AV1047" s="13" t="s">
        <v>80</v>
      </c>
      <c r="AW1047" s="13" t="s">
        <v>30</v>
      </c>
      <c r="AX1047" s="13" t="s">
        <v>72</v>
      </c>
      <c r="AY1047" s="211" t="s">
        <v>119</v>
      </c>
    </row>
    <row r="1048" spans="1:65" s="14" customFormat="1" ht="11.25">
      <c r="B1048" s="212"/>
      <c r="C1048" s="213"/>
      <c r="D1048" s="203" t="s">
        <v>129</v>
      </c>
      <c r="E1048" s="214" t="s">
        <v>1</v>
      </c>
      <c r="F1048" s="215" t="s">
        <v>1681</v>
      </c>
      <c r="G1048" s="213"/>
      <c r="H1048" s="216">
        <v>9.6999999999999993</v>
      </c>
      <c r="I1048" s="217"/>
      <c r="J1048" s="213"/>
      <c r="K1048" s="213"/>
      <c r="L1048" s="218"/>
      <c r="M1048" s="219"/>
      <c r="N1048" s="220"/>
      <c r="O1048" s="220"/>
      <c r="P1048" s="220"/>
      <c r="Q1048" s="220"/>
      <c r="R1048" s="220"/>
      <c r="S1048" s="220"/>
      <c r="T1048" s="221"/>
      <c r="AT1048" s="222" t="s">
        <v>129</v>
      </c>
      <c r="AU1048" s="222" t="s">
        <v>127</v>
      </c>
      <c r="AV1048" s="14" t="s">
        <v>127</v>
      </c>
      <c r="AW1048" s="14" t="s">
        <v>30</v>
      </c>
      <c r="AX1048" s="14" t="s">
        <v>72</v>
      </c>
      <c r="AY1048" s="222" t="s">
        <v>119</v>
      </c>
    </row>
    <row r="1049" spans="1:65" s="13" customFormat="1" ht="11.25">
      <c r="B1049" s="201"/>
      <c r="C1049" s="202"/>
      <c r="D1049" s="203" t="s">
        <v>129</v>
      </c>
      <c r="E1049" s="204" t="s">
        <v>1</v>
      </c>
      <c r="F1049" s="205" t="s">
        <v>241</v>
      </c>
      <c r="G1049" s="202"/>
      <c r="H1049" s="204" t="s">
        <v>1</v>
      </c>
      <c r="I1049" s="206"/>
      <c r="J1049" s="202"/>
      <c r="K1049" s="202"/>
      <c r="L1049" s="207"/>
      <c r="M1049" s="208"/>
      <c r="N1049" s="209"/>
      <c r="O1049" s="209"/>
      <c r="P1049" s="209"/>
      <c r="Q1049" s="209"/>
      <c r="R1049" s="209"/>
      <c r="S1049" s="209"/>
      <c r="T1049" s="210"/>
      <c r="AT1049" s="211" t="s">
        <v>129</v>
      </c>
      <c r="AU1049" s="211" t="s">
        <v>127</v>
      </c>
      <c r="AV1049" s="13" t="s">
        <v>80</v>
      </c>
      <c r="AW1049" s="13" t="s">
        <v>30</v>
      </c>
      <c r="AX1049" s="13" t="s">
        <v>72</v>
      </c>
      <c r="AY1049" s="211" t="s">
        <v>119</v>
      </c>
    </row>
    <row r="1050" spans="1:65" s="14" customFormat="1" ht="11.25">
      <c r="B1050" s="212"/>
      <c r="C1050" s="213"/>
      <c r="D1050" s="203" t="s">
        <v>129</v>
      </c>
      <c r="E1050" s="214" t="s">
        <v>1</v>
      </c>
      <c r="F1050" s="215" t="s">
        <v>1664</v>
      </c>
      <c r="G1050" s="213"/>
      <c r="H1050" s="216">
        <v>17</v>
      </c>
      <c r="I1050" s="217"/>
      <c r="J1050" s="213"/>
      <c r="K1050" s="213"/>
      <c r="L1050" s="218"/>
      <c r="M1050" s="219"/>
      <c r="N1050" s="220"/>
      <c r="O1050" s="220"/>
      <c r="P1050" s="220"/>
      <c r="Q1050" s="220"/>
      <c r="R1050" s="220"/>
      <c r="S1050" s="220"/>
      <c r="T1050" s="221"/>
      <c r="AT1050" s="222" t="s">
        <v>129</v>
      </c>
      <c r="AU1050" s="222" t="s">
        <v>127</v>
      </c>
      <c r="AV1050" s="14" t="s">
        <v>127</v>
      </c>
      <c r="AW1050" s="14" t="s">
        <v>30</v>
      </c>
      <c r="AX1050" s="14" t="s">
        <v>72</v>
      </c>
      <c r="AY1050" s="222" t="s">
        <v>119</v>
      </c>
    </row>
    <row r="1051" spans="1:65" s="15" customFormat="1" ht="11.25">
      <c r="B1051" s="223"/>
      <c r="C1051" s="224"/>
      <c r="D1051" s="203" t="s">
        <v>129</v>
      </c>
      <c r="E1051" s="225" t="s">
        <v>1</v>
      </c>
      <c r="F1051" s="226" t="s">
        <v>138</v>
      </c>
      <c r="G1051" s="224"/>
      <c r="H1051" s="227">
        <v>63.3</v>
      </c>
      <c r="I1051" s="228"/>
      <c r="J1051" s="224"/>
      <c r="K1051" s="224"/>
      <c r="L1051" s="229"/>
      <c r="M1051" s="230"/>
      <c r="N1051" s="231"/>
      <c r="O1051" s="231"/>
      <c r="P1051" s="231"/>
      <c r="Q1051" s="231"/>
      <c r="R1051" s="231"/>
      <c r="S1051" s="231"/>
      <c r="T1051" s="232"/>
      <c r="AT1051" s="233" t="s">
        <v>129</v>
      </c>
      <c r="AU1051" s="233" t="s">
        <v>127</v>
      </c>
      <c r="AV1051" s="15" t="s">
        <v>126</v>
      </c>
      <c r="AW1051" s="15" t="s">
        <v>30</v>
      </c>
      <c r="AX1051" s="15" t="s">
        <v>80</v>
      </c>
      <c r="AY1051" s="233" t="s">
        <v>119</v>
      </c>
    </row>
    <row r="1052" spans="1:65" s="14" customFormat="1" ht="11.25">
      <c r="B1052" s="212"/>
      <c r="C1052" s="213"/>
      <c r="D1052" s="203" t="s">
        <v>129</v>
      </c>
      <c r="E1052" s="213"/>
      <c r="F1052" s="215" t="s">
        <v>1682</v>
      </c>
      <c r="G1052" s="213"/>
      <c r="H1052" s="216">
        <v>68.364000000000004</v>
      </c>
      <c r="I1052" s="217"/>
      <c r="J1052" s="213"/>
      <c r="K1052" s="213"/>
      <c r="L1052" s="218"/>
      <c r="M1052" s="219"/>
      <c r="N1052" s="220"/>
      <c r="O1052" s="220"/>
      <c r="P1052" s="220"/>
      <c r="Q1052" s="220"/>
      <c r="R1052" s="220"/>
      <c r="S1052" s="220"/>
      <c r="T1052" s="221"/>
      <c r="AT1052" s="222" t="s">
        <v>129</v>
      </c>
      <c r="AU1052" s="222" t="s">
        <v>127</v>
      </c>
      <c r="AV1052" s="14" t="s">
        <v>127</v>
      </c>
      <c r="AW1052" s="14" t="s">
        <v>4</v>
      </c>
      <c r="AX1052" s="14" t="s">
        <v>80</v>
      </c>
      <c r="AY1052" s="222" t="s">
        <v>119</v>
      </c>
    </row>
    <row r="1053" spans="1:65" s="2" customFormat="1" ht="24.2" customHeight="1">
      <c r="A1053" s="34"/>
      <c r="B1053" s="35"/>
      <c r="C1053" s="187" t="s">
        <v>1683</v>
      </c>
      <c r="D1053" s="187" t="s">
        <v>122</v>
      </c>
      <c r="E1053" s="188" t="s">
        <v>1684</v>
      </c>
      <c r="F1053" s="189" t="s">
        <v>1685</v>
      </c>
      <c r="G1053" s="190" t="s">
        <v>125</v>
      </c>
      <c r="H1053" s="191">
        <v>8</v>
      </c>
      <c r="I1053" s="192"/>
      <c r="J1053" s="193">
        <f>ROUND(I1053*H1053,2)</f>
        <v>0</v>
      </c>
      <c r="K1053" s="194"/>
      <c r="L1053" s="39"/>
      <c r="M1053" s="195" t="s">
        <v>1</v>
      </c>
      <c r="N1053" s="196" t="s">
        <v>38</v>
      </c>
      <c r="O1053" s="71"/>
      <c r="P1053" s="197">
        <f>O1053*H1053</f>
        <v>0</v>
      </c>
      <c r="Q1053" s="197">
        <v>6.9999999999999994E-5</v>
      </c>
      <c r="R1053" s="197">
        <f>Q1053*H1053</f>
        <v>5.5999999999999995E-4</v>
      </c>
      <c r="S1053" s="197">
        <v>0</v>
      </c>
      <c r="T1053" s="198">
        <f>S1053*H1053</f>
        <v>0</v>
      </c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R1053" s="199" t="s">
        <v>320</v>
      </c>
      <c r="AT1053" s="199" t="s">
        <v>122</v>
      </c>
      <c r="AU1053" s="199" t="s">
        <v>127</v>
      </c>
      <c r="AY1053" s="17" t="s">
        <v>119</v>
      </c>
      <c r="BE1053" s="200">
        <f>IF(N1053="základní",J1053,0)</f>
        <v>0</v>
      </c>
      <c r="BF1053" s="200">
        <f>IF(N1053="snížená",J1053,0)</f>
        <v>0</v>
      </c>
      <c r="BG1053" s="200">
        <f>IF(N1053="zákl. přenesená",J1053,0)</f>
        <v>0</v>
      </c>
      <c r="BH1053" s="200">
        <f>IF(N1053="sníž. přenesená",J1053,0)</f>
        <v>0</v>
      </c>
      <c r="BI1053" s="200">
        <f>IF(N1053="nulová",J1053,0)</f>
        <v>0</v>
      </c>
      <c r="BJ1053" s="17" t="s">
        <v>127</v>
      </c>
      <c r="BK1053" s="200">
        <f>ROUND(I1053*H1053,2)</f>
        <v>0</v>
      </c>
      <c r="BL1053" s="17" t="s">
        <v>320</v>
      </c>
      <c r="BM1053" s="199" t="s">
        <v>1686</v>
      </c>
    </row>
    <row r="1054" spans="1:65" s="13" customFormat="1" ht="11.25">
      <c r="B1054" s="201"/>
      <c r="C1054" s="202"/>
      <c r="D1054" s="203" t="s">
        <v>129</v>
      </c>
      <c r="E1054" s="204" t="s">
        <v>1</v>
      </c>
      <c r="F1054" s="205" t="s">
        <v>236</v>
      </c>
      <c r="G1054" s="202"/>
      <c r="H1054" s="204" t="s">
        <v>1</v>
      </c>
      <c r="I1054" s="206"/>
      <c r="J1054" s="202"/>
      <c r="K1054" s="202"/>
      <c r="L1054" s="207"/>
      <c r="M1054" s="208"/>
      <c r="N1054" s="209"/>
      <c r="O1054" s="209"/>
      <c r="P1054" s="209"/>
      <c r="Q1054" s="209"/>
      <c r="R1054" s="209"/>
      <c r="S1054" s="209"/>
      <c r="T1054" s="210"/>
      <c r="AT1054" s="211" t="s">
        <v>129</v>
      </c>
      <c r="AU1054" s="211" t="s">
        <v>127</v>
      </c>
      <c r="AV1054" s="13" t="s">
        <v>80</v>
      </c>
      <c r="AW1054" s="13" t="s">
        <v>30</v>
      </c>
      <c r="AX1054" s="13" t="s">
        <v>72</v>
      </c>
      <c r="AY1054" s="211" t="s">
        <v>119</v>
      </c>
    </row>
    <row r="1055" spans="1:65" s="14" customFormat="1" ht="11.25">
      <c r="B1055" s="212"/>
      <c r="C1055" s="213"/>
      <c r="D1055" s="203" t="s">
        <v>129</v>
      </c>
      <c r="E1055" s="214" t="s">
        <v>1</v>
      </c>
      <c r="F1055" s="215" t="s">
        <v>127</v>
      </c>
      <c r="G1055" s="213"/>
      <c r="H1055" s="216">
        <v>2</v>
      </c>
      <c r="I1055" s="217"/>
      <c r="J1055" s="213"/>
      <c r="K1055" s="213"/>
      <c r="L1055" s="218"/>
      <c r="M1055" s="219"/>
      <c r="N1055" s="220"/>
      <c r="O1055" s="220"/>
      <c r="P1055" s="220"/>
      <c r="Q1055" s="220"/>
      <c r="R1055" s="220"/>
      <c r="S1055" s="220"/>
      <c r="T1055" s="221"/>
      <c r="AT1055" s="222" t="s">
        <v>129</v>
      </c>
      <c r="AU1055" s="222" t="s">
        <v>127</v>
      </c>
      <c r="AV1055" s="14" t="s">
        <v>127</v>
      </c>
      <c r="AW1055" s="14" t="s">
        <v>30</v>
      </c>
      <c r="AX1055" s="14" t="s">
        <v>72</v>
      </c>
      <c r="AY1055" s="222" t="s">
        <v>119</v>
      </c>
    </row>
    <row r="1056" spans="1:65" s="13" customFormat="1" ht="11.25">
      <c r="B1056" s="201"/>
      <c r="C1056" s="202"/>
      <c r="D1056" s="203" t="s">
        <v>129</v>
      </c>
      <c r="E1056" s="204" t="s">
        <v>1</v>
      </c>
      <c r="F1056" s="205" t="s">
        <v>223</v>
      </c>
      <c r="G1056" s="202"/>
      <c r="H1056" s="204" t="s">
        <v>1</v>
      </c>
      <c r="I1056" s="206"/>
      <c r="J1056" s="202"/>
      <c r="K1056" s="202"/>
      <c r="L1056" s="207"/>
      <c r="M1056" s="208"/>
      <c r="N1056" s="209"/>
      <c r="O1056" s="209"/>
      <c r="P1056" s="209"/>
      <c r="Q1056" s="209"/>
      <c r="R1056" s="209"/>
      <c r="S1056" s="209"/>
      <c r="T1056" s="210"/>
      <c r="AT1056" s="211" t="s">
        <v>129</v>
      </c>
      <c r="AU1056" s="211" t="s">
        <v>127</v>
      </c>
      <c r="AV1056" s="13" t="s">
        <v>80</v>
      </c>
      <c r="AW1056" s="13" t="s">
        <v>30</v>
      </c>
      <c r="AX1056" s="13" t="s">
        <v>72</v>
      </c>
      <c r="AY1056" s="211" t="s">
        <v>119</v>
      </c>
    </row>
    <row r="1057" spans="1:65" s="14" customFormat="1" ht="11.25">
      <c r="B1057" s="212"/>
      <c r="C1057" s="213"/>
      <c r="D1057" s="203" t="s">
        <v>129</v>
      </c>
      <c r="E1057" s="214" t="s">
        <v>1</v>
      </c>
      <c r="F1057" s="215" t="s">
        <v>127</v>
      </c>
      <c r="G1057" s="213"/>
      <c r="H1057" s="216">
        <v>2</v>
      </c>
      <c r="I1057" s="217"/>
      <c r="J1057" s="213"/>
      <c r="K1057" s="213"/>
      <c r="L1057" s="218"/>
      <c r="M1057" s="219"/>
      <c r="N1057" s="220"/>
      <c r="O1057" s="220"/>
      <c r="P1057" s="220"/>
      <c r="Q1057" s="220"/>
      <c r="R1057" s="220"/>
      <c r="S1057" s="220"/>
      <c r="T1057" s="221"/>
      <c r="AT1057" s="222" t="s">
        <v>129</v>
      </c>
      <c r="AU1057" s="222" t="s">
        <v>127</v>
      </c>
      <c r="AV1057" s="14" t="s">
        <v>127</v>
      </c>
      <c r="AW1057" s="14" t="s">
        <v>30</v>
      </c>
      <c r="AX1057" s="14" t="s">
        <v>72</v>
      </c>
      <c r="AY1057" s="222" t="s">
        <v>119</v>
      </c>
    </row>
    <row r="1058" spans="1:65" s="13" customFormat="1" ht="11.25">
      <c r="B1058" s="201"/>
      <c r="C1058" s="202"/>
      <c r="D1058" s="203" t="s">
        <v>129</v>
      </c>
      <c r="E1058" s="204" t="s">
        <v>1</v>
      </c>
      <c r="F1058" s="205" t="s">
        <v>1687</v>
      </c>
      <c r="G1058" s="202"/>
      <c r="H1058" s="204" t="s">
        <v>1</v>
      </c>
      <c r="I1058" s="206"/>
      <c r="J1058" s="202"/>
      <c r="K1058" s="202"/>
      <c r="L1058" s="207"/>
      <c r="M1058" s="208"/>
      <c r="N1058" s="209"/>
      <c r="O1058" s="209"/>
      <c r="P1058" s="209"/>
      <c r="Q1058" s="209"/>
      <c r="R1058" s="209"/>
      <c r="S1058" s="209"/>
      <c r="T1058" s="210"/>
      <c r="AT1058" s="211" t="s">
        <v>129</v>
      </c>
      <c r="AU1058" s="211" t="s">
        <v>127</v>
      </c>
      <c r="AV1058" s="13" t="s">
        <v>80</v>
      </c>
      <c r="AW1058" s="13" t="s">
        <v>30</v>
      </c>
      <c r="AX1058" s="13" t="s">
        <v>72</v>
      </c>
      <c r="AY1058" s="211" t="s">
        <v>119</v>
      </c>
    </row>
    <row r="1059" spans="1:65" s="14" customFormat="1" ht="11.25">
      <c r="B1059" s="212"/>
      <c r="C1059" s="213"/>
      <c r="D1059" s="203" t="s">
        <v>129</v>
      </c>
      <c r="E1059" s="214" t="s">
        <v>1</v>
      </c>
      <c r="F1059" s="215" t="s">
        <v>1688</v>
      </c>
      <c r="G1059" s="213"/>
      <c r="H1059" s="216">
        <v>3</v>
      </c>
      <c r="I1059" s="217"/>
      <c r="J1059" s="213"/>
      <c r="K1059" s="213"/>
      <c r="L1059" s="218"/>
      <c r="M1059" s="219"/>
      <c r="N1059" s="220"/>
      <c r="O1059" s="220"/>
      <c r="P1059" s="220"/>
      <c r="Q1059" s="220"/>
      <c r="R1059" s="220"/>
      <c r="S1059" s="220"/>
      <c r="T1059" s="221"/>
      <c r="AT1059" s="222" t="s">
        <v>129</v>
      </c>
      <c r="AU1059" s="222" t="s">
        <v>127</v>
      </c>
      <c r="AV1059" s="14" t="s">
        <v>127</v>
      </c>
      <c r="AW1059" s="14" t="s">
        <v>30</v>
      </c>
      <c r="AX1059" s="14" t="s">
        <v>72</v>
      </c>
      <c r="AY1059" s="222" t="s">
        <v>119</v>
      </c>
    </row>
    <row r="1060" spans="1:65" s="13" customFormat="1" ht="11.25">
      <c r="B1060" s="201"/>
      <c r="C1060" s="202"/>
      <c r="D1060" s="203" t="s">
        <v>129</v>
      </c>
      <c r="E1060" s="204" t="s">
        <v>1</v>
      </c>
      <c r="F1060" s="205" t="s">
        <v>241</v>
      </c>
      <c r="G1060" s="202"/>
      <c r="H1060" s="204" t="s">
        <v>1</v>
      </c>
      <c r="I1060" s="206"/>
      <c r="J1060" s="202"/>
      <c r="K1060" s="202"/>
      <c r="L1060" s="207"/>
      <c r="M1060" s="208"/>
      <c r="N1060" s="209"/>
      <c r="O1060" s="209"/>
      <c r="P1060" s="209"/>
      <c r="Q1060" s="209"/>
      <c r="R1060" s="209"/>
      <c r="S1060" s="209"/>
      <c r="T1060" s="210"/>
      <c r="AT1060" s="211" t="s">
        <v>129</v>
      </c>
      <c r="AU1060" s="211" t="s">
        <v>127</v>
      </c>
      <c r="AV1060" s="13" t="s">
        <v>80</v>
      </c>
      <c r="AW1060" s="13" t="s">
        <v>30</v>
      </c>
      <c r="AX1060" s="13" t="s">
        <v>72</v>
      </c>
      <c r="AY1060" s="211" t="s">
        <v>119</v>
      </c>
    </row>
    <row r="1061" spans="1:65" s="14" customFormat="1" ht="11.25">
      <c r="B1061" s="212"/>
      <c r="C1061" s="213"/>
      <c r="D1061" s="203" t="s">
        <v>129</v>
      </c>
      <c r="E1061" s="214" t="s">
        <v>1</v>
      </c>
      <c r="F1061" s="215" t="s">
        <v>80</v>
      </c>
      <c r="G1061" s="213"/>
      <c r="H1061" s="216">
        <v>1</v>
      </c>
      <c r="I1061" s="217"/>
      <c r="J1061" s="213"/>
      <c r="K1061" s="213"/>
      <c r="L1061" s="218"/>
      <c r="M1061" s="219"/>
      <c r="N1061" s="220"/>
      <c r="O1061" s="220"/>
      <c r="P1061" s="220"/>
      <c r="Q1061" s="220"/>
      <c r="R1061" s="220"/>
      <c r="S1061" s="220"/>
      <c r="T1061" s="221"/>
      <c r="AT1061" s="222" t="s">
        <v>129</v>
      </c>
      <c r="AU1061" s="222" t="s">
        <v>127</v>
      </c>
      <c r="AV1061" s="14" t="s">
        <v>127</v>
      </c>
      <c r="AW1061" s="14" t="s">
        <v>30</v>
      </c>
      <c r="AX1061" s="14" t="s">
        <v>72</v>
      </c>
      <c r="AY1061" s="222" t="s">
        <v>119</v>
      </c>
    </row>
    <row r="1062" spans="1:65" s="15" customFormat="1" ht="11.25">
      <c r="B1062" s="223"/>
      <c r="C1062" s="224"/>
      <c r="D1062" s="203" t="s">
        <v>129</v>
      </c>
      <c r="E1062" s="225" t="s">
        <v>1</v>
      </c>
      <c r="F1062" s="226" t="s">
        <v>138</v>
      </c>
      <c r="G1062" s="224"/>
      <c r="H1062" s="227">
        <v>8</v>
      </c>
      <c r="I1062" s="228"/>
      <c r="J1062" s="224"/>
      <c r="K1062" s="224"/>
      <c r="L1062" s="229"/>
      <c r="M1062" s="230"/>
      <c r="N1062" s="231"/>
      <c r="O1062" s="231"/>
      <c r="P1062" s="231"/>
      <c r="Q1062" s="231"/>
      <c r="R1062" s="231"/>
      <c r="S1062" s="231"/>
      <c r="T1062" s="232"/>
      <c r="AT1062" s="233" t="s">
        <v>129</v>
      </c>
      <c r="AU1062" s="233" t="s">
        <v>127</v>
      </c>
      <c r="AV1062" s="15" t="s">
        <v>126</v>
      </c>
      <c r="AW1062" s="15" t="s">
        <v>30</v>
      </c>
      <c r="AX1062" s="15" t="s">
        <v>80</v>
      </c>
      <c r="AY1062" s="233" t="s">
        <v>119</v>
      </c>
    </row>
    <row r="1063" spans="1:65" s="2" customFormat="1" ht="21.75" customHeight="1">
      <c r="A1063" s="34"/>
      <c r="B1063" s="35"/>
      <c r="C1063" s="239" t="s">
        <v>1689</v>
      </c>
      <c r="D1063" s="239" t="s">
        <v>202</v>
      </c>
      <c r="E1063" s="240" t="s">
        <v>1690</v>
      </c>
      <c r="F1063" s="241" t="s">
        <v>1691</v>
      </c>
      <c r="G1063" s="242" t="s">
        <v>125</v>
      </c>
      <c r="H1063" s="243">
        <v>8.8000000000000007</v>
      </c>
      <c r="I1063" s="244"/>
      <c r="J1063" s="245">
        <f>ROUND(I1063*H1063,2)</f>
        <v>0</v>
      </c>
      <c r="K1063" s="246"/>
      <c r="L1063" s="247"/>
      <c r="M1063" s="248" t="s">
        <v>1</v>
      </c>
      <c r="N1063" s="249" t="s">
        <v>38</v>
      </c>
      <c r="O1063" s="71"/>
      <c r="P1063" s="197">
        <f>O1063*H1063</f>
        <v>0</v>
      </c>
      <c r="Q1063" s="197">
        <v>1.617E-2</v>
      </c>
      <c r="R1063" s="197">
        <f>Q1063*H1063</f>
        <v>0.14229600000000001</v>
      </c>
      <c r="S1063" s="197">
        <v>0</v>
      </c>
      <c r="T1063" s="198">
        <f>S1063*H1063</f>
        <v>0</v>
      </c>
      <c r="U1063" s="34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R1063" s="199" t="s">
        <v>406</v>
      </c>
      <c r="AT1063" s="199" t="s">
        <v>202</v>
      </c>
      <c r="AU1063" s="199" t="s">
        <v>127</v>
      </c>
      <c r="AY1063" s="17" t="s">
        <v>119</v>
      </c>
      <c r="BE1063" s="200">
        <f>IF(N1063="základní",J1063,0)</f>
        <v>0</v>
      </c>
      <c r="BF1063" s="200">
        <f>IF(N1063="snížená",J1063,0)</f>
        <v>0</v>
      </c>
      <c r="BG1063" s="200">
        <f>IF(N1063="zákl. přenesená",J1063,0)</f>
        <v>0</v>
      </c>
      <c r="BH1063" s="200">
        <f>IF(N1063="sníž. přenesená",J1063,0)</f>
        <v>0</v>
      </c>
      <c r="BI1063" s="200">
        <f>IF(N1063="nulová",J1063,0)</f>
        <v>0</v>
      </c>
      <c r="BJ1063" s="17" t="s">
        <v>127</v>
      </c>
      <c r="BK1063" s="200">
        <f>ROUND(I1063*H1063,2)</f>
        <v>0</v>
      </c>
      <c r="BL1063" s="17" t="s">
        <v>320</v>
      </c>
      <c r="BM1063" s="199" t="s">
        <v>1692</v>
      </c>
    </row>
    <row r="1064" spans="1:65" s="14" customFormat="1" ht="11.25">
      <c r="B1064" s="212"/>
      <c r="C1064" s="213"/>
      <c r="D1064" s="203" t="s">
        <v>129</v>
      </c>
      <c r="E1064" s="214" t="s">
        <v>1</v>
      </c>
      <c r="F1064" s="215" t="s">
        <v>1693</v>
      </c>
      <c r="G1064" s="213"/>
      <c r="H1064" s="216">
        <v>8.8000000000000007</v>
      </c>
      <c r="I1064" s="217"/>
      <c r="J1064" s="213"/>
      <c r="K1064" s="213"/>
      <c r="L1064" s="218"/>
      <c r="M1064" s="219"/>
      <c r="N1064" s="220"/>
      <c r="O1064" s="220"/>
      <c r="P1064" s="220"/>
      <c r="Q1064" s="220"/>
      <c r="R1064" s="220"/>
      <c r="S1064" s="220"/>
      <c r="T1064" s="221"/>
      <c r="AT1064" s="222" t="s">
        <v>129</v>
      </c>
      <c r="AU1064" s="222" t="s">
        <v>127</v>
      </c>
      <c r="AV1064" s="14" t="s">
        <v>127</v>
      </c>
      <c r="AW1064" s="14" t="s">
        <v>30</v>
      </c>
      <c r="AX1064" s="14" t="s">
        <v>80</v>
      </c>
      <c r="AY1064" s="222" t="s">
        <v>119</v>
      </c>
    </row>
    <row r="1065" spans="1:65" s="2" customFormat="1" ht="24.2" customHeight="1">
      <c r="A1065" s="34"/>
      <c r="B1065" s="35"/>
      <c r="C1065" s="187" t="s">
        <v>1694</v>
      </c>
      <c r="D1065" s="187" t="s">
        <v>122</v>
      </c>
      <c r="E1065" s="188" t="s">
        <v>1695</v>
      </c>
      <c r="F1065" s="189" t="s">
        <v>1696</v>
      </c>
      <c r="G1065" s="190" t="s">
        <v>125</v>
      </c>
      <c r="H1065" s="191">
        <v>68.11</v>
      </c>
      <c r="I1065" s="192"/>
      <c r="J1065" s="193">
        <f>ROUND(I1065*H1065,2)</f>
        <v>0</v>
      </c>
      <c r="K1065" s="194"/>
      <c r="L1065" s="39"/>
      <c r="M1065" s="195" t="s">
        <v>1</v>
      </c>
      <c r="N1065" s="196" t="s">
        <v>38</v>
      </c>
      <c r="O1065" s="71"/>
      <c r="P1065" s="197">
        <f>O1065*H1065</f>
        <v>0</v>
      </c>
      <c r="Q1065" s="197">
        <v>8.0000000000000007E-5</v>
      </c>
      <c r="R1065" s="197">
        <f>Q1065*H1065</f>
        <v>5.4488000000000002E-3</v>
      </c>
      <c r="S1065" s="197">
        <v>0</v>
      </c>
      <c r="T1065" s="198">
        <f>S1065*H1065</f>
        <v>0</v>
      </c>
      <c r="U1065" s="34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R1065" s="199" t="s">
        <v>320</v>
      </c>
      <c r="AT1065" s="199" t="s">
        <v>122</v>
      </c>
      <c r="AU1065" s="199" t="s">
        <v>127</v>
      </c>
      <c r="AY1065" s="17" t="s">
        <v>119</v>
      </c>
      <c r="BE1065" s="200">
        <f>IF(N1065="základní",J1065,0)</f>
        <v>0</v>
      </c>
      <c r="BF1065" s="200">
        <f>IF(N1065="snížená",J1065,0)</f>
        <v>0</v>
      </c>
      <c r="BG1065" s="200">
        <f>IF(N1065="zákl. přenesená",J1065,0)</f>
        <v>0</v>
      </c>
      <c r="BH1065" s="200">
        <f>IF(N1065="sníž. přenesená",J1065,0)</f>
        <v>0</v>
      </c>
      <c r="BI1065" s="200">
        <f>IF(N1065="nulová",J1065,0)</f>
        <v>0</v>
      </c>
      <c r="BJ1065" s="17" t="s">
        <v>127</v>
      </c>
      <c r="BK1065" s="200">
        <f>ROUND(I1065*H1065,2)</f>
        <v>0</v>
      </c>
      <c r="BL1065" s="17" t="s">
        <v>320</v>
      </c>
      <c r="BM1065" s="199" t="s">
        <v>1697</v>
      </c>
    </row>
    <row r="1066" spans="1:65" s="13" customFormat="1" ht="11.25">
      <c r="B1066" s="201"/>
      <c r="C1066" s="202"/>
      <c r="D1066" s="203" t="s">
        <v>129</v>
      </c>
      <c r="E1066" s="204" t="s">
        <v>1</v>
      </c>
      <c r="F1066" s="205" t="s">
        <v>236</v>
      </c>
      <c r="G1066" s="202"/>
      <c r="H1066" s="204" t="s">
        <v>1</v>
      </c>
      <c r="I1066" s="206"/>
      <c r="J1066" s="202"/>
      <c r="K1066" s="202"/>
      <c r="L1066" s="207"/>
      <c r="M1066" s="208"/>
      <c r="N1066" s="209"/>
      <c r="O1066" s="209"/>
      <c r="P1066" s="209"/>
      <c r="Q1066" s="209"/>
      <c r="R1066" s="209"/>
      <c r="S1066" s="209"/>
      <c r="T1066" s="210"/>
      <c r="AT1066" s="211" t="s">
        <v>129</v>
      </c>
      <c r="AU1066" s="211" t="s">
        <v>127</v>
      </c>
      <c r="AV1066" s="13" t="s">
        <v>80</v>
      </c>
      <c r="AW1066" s="13" t="s">
        <v>30</v>
      </c>
      <c r="AX1066" s="13" t="s">
        <v>72</v>
      </c>
      <c r="AY1066" s="211" t="s">
        <v>119</v>
      </c>
    </row>
    <row r="1067" spans="1:65" s="14" customFormat="1" ht="11.25">
      <c r="B1067" s="212"/>
      <c r="C1067" s="213"/>
      <c r="D1067" s="203" t="s">
        <v>129</v>
      </c>
      <c r="E1067" s="214" t="s">
        <v>1</v>
      </c>
      <c r="F1067" s="215" t="s">
        <v>7</v>
      </c>
      <c r="G1067" s="213"/>
      <c r="H1067" s="216">
        <v>21</v>
      </c>
      <c r="I1067" s="217"/>
      <c r="J1067" s="213"/>
      <c r="K1067" s="213"/>
      <c r="L1067" s="218"/>
      <c r="M1067" s="219"/>
      <c r="N1067" s="220"/>
      <c r="O1067" s="220"/>
      <c r="P1067" s="220"/>
      <c r="Q1067" s="220"/>
      <c r="R1067" s="220"/>
      <c r="S1067" s="220"/>
      <c r="T1067" s="221"/>
      <c r="AT1067" s="222" t="s">
        <v>129</v>
      </c>
      <c r="AU1067" s="222" t="s">
        <v>127</v>
      </c>
      <c r="AV1067" s="14" t="s">
        <v>127</v>
      </c>
      <c r="AW1067" s="14" t="s">
        <v>30</v>
      </c>
      <c r="AX1067" s="14" t="s">
        <v>72</v>
      </c>
      <c r="AY1067" s="222" t="s">
        <v>119</v>
      </c>
    </row>
    <row r="1068" spans="1:65" s="13" customFormat="1" ht="11.25">
      <c r="B1068" s="201"/>
      <c r="C1068" s="202"/>
      <c r="D1068" s="203" t="s">
        <v>129</v>
      </c>
      <c r="E1068" s="204" t="s">
        <v>1</v>
      </c>
      <c r="F1068" s="205" t="s">
        <v>223</v>
      </c>
      <c r="G1068" s="202"/>
      <c r="H1068" s="204" t="s">
        <v>1</v>
      </c>
      <c r="I1068" s="206"/>
      <c r="J1068" s="202"/>
      <c r="K1068" s="202"/>
      <c r="L1068" s="207"/>
      <c r="M1068" s="208"/>
      <c r="N1068" s="209"/>
      <c r="O1068" s="209"/>
      <c r="P1068" s="209"/>
      <c r="Q1068" s="209"/>
      <c r="R1068" s="209"/>
      <c r="S1068" s="209"/>
      <c r="T1068" s="210"/>
      <c r="AT1068" s="211" t="s">
        <v>129</v>
      </c>
      <c r="AU1068" s="211" t="s">
        <v>127</v>
      </c>
      <c r="AV1068" s="13" t="s">
        <v>80</v>
      </c>
      <c r="AW1068" s="13" t="s">
        <v>30</v>
      </c>
      <c r="AX1068" s="13" t="s">
        <v>72</v>
      </c>
      <c r="AY1068" s="211" t="s">
        <v>119</v>
      </c>
    </row>
    <row r="1069" spans="1:65" s="14" customFormat="1" ht="11.25">
      <c r="B1069" s="212"/>
      <c r="C1069" s="213"/>
      <c r="D1069" s="203" t="s">
        <v>129</v>
      </c>
      <c r="E1069" s="214" t="s">
        <v>1</v>
      </c>
      <c r="F1069" s="215" t="s">
        <v>238</v>
      </c>
      <c r="G1069" s="213"/>
      <c r="H1069" s="216">
        <v>22.37</v>
      </c>
      <c r="I1069" s="217"/>
      <c r="J1069" s="213"/>
      <c r="K1069" s="213"/>
      <c r="L1069" s="218"/>
      <c r="M1069" s="219"/>
      <c r="N1069" s="220"/>
      <c r="O1069" s="220"/>
      <c r="P1069" s="220"/>
      <c r="Q1069" s="220"/>
      <c r="R1069" s="220"/>
      <c r="S1069" s="220"/>
      <c r="T1069" s="221"/>
      <c r="AT1069" s="222" t="s">
        <v>129</v>
      </c>
      <c r="AU1069" s="222" t="s">
        <v>127</v>
      </c>
      <c r="AV1069" s="14" t="s">
        <v>127</v>
      </c>
      <c r="AW1069" s="14" t="s">
        <v>30</v>
      </c>
      <c r="AX1069" s="14" t="s">
        <v>72</v>
      </c>
      <c r="AY1069" s="222" t="s">
        <v>119</v>
      </c>
    </row>
    <row r="1070" spans="1:65" s="13" customFormat="1" ht="11.25">
      <c r="B1070" s="201"/>
      <c r="C1070" s="202"/>
      <c r="D1070" s="203" t="s">
        <v>129</v>
      </c>
      <c r="E1070" s="204" t="s">
        <v>1</v>
      </c>
      <c r="F1070" s="205" t="s">
        <v>239</v>
      </c>
      <c r="G1070" s="202"/>
      <c r="H1070" s="204" t="s">
        <v>1</v>
      </c>
      <c r="I1070" s="206"/>
      <c r="J1070" s="202"/>
      <c r="K1070" s="202"/>
      <c r="L1070" s="207"/>
      <c r="M1070" s="208"/>
      <c r="N1070" s="209"/>
      <c r="O1070" s="209"/>
      <c r="P1070" s="209"/>
      <c r="Q1070" s="209"/>
      <c r="R1070" s="209"/>
      <c r="S1070" s="209"/>
      <c r="T1070" s="210"/>
      <c r="AT1070" s="211" t="s">
        <v>129</v>
      </c>
      <c r="AU1070" s="211" t="s">
        <v>127</v>
      </c>
      <c r="AV1070" s="13" t="s">
        <v>80</v>
      </c>
      <c r="AW1070" s="13" t="s">
        <v>30</v>
      </c>
      <c r="AX1070" s="13" t="s">
        <v>72</v>
      </c>
      <c r="AY1070" s="211" t="s">
        <v>119</v>
      </c>
    </row>
    <row r="1071" spans="1:65" s="14" customFormat="1" ht="11.25">
      <c r="B1071" s="212"/>
      <c r="C1071" s="213"/>
      <c r="D1071" s="203" t="s">
        <v>129</v>
      </c>
      <c r="E1071" s="214" t="s">
        <v>1</v>
      </c>
      <c r="F1071" s="215" t="s">
        <v>240</v>
      </c>
      <c r="G1071" s="213"/>
      <c r="H1071" s="216">
        <v>5.84</v>
      </c>
      <c r="I1071" s="217"/>
      <c r="J1071" s="213"/>
      <c r="K1071" s="213"/>
      <c r="L1071" s="218"/>
      <c r="M1071" s="219"/>
      <c r="N1071" s="220"/>
      <c r="O1071" s="220"/>
      <c r="P1071" s="220"/>
      <c r="Q1071" s="220"/>
      <c r="R1071" s="220"/>
      <c r="S1071" s="220"/>
      <c r="T1071" s="221"/>
      <c r="AT1071" s="222" t="s">
        <v>129</v>
      </c>
      <c r="AU1071" s="222" t="s">
        <v>127</v>
      </c>
      <c r="AV1071" s="14" t="s">
        <v>127</v>
      </c>
      <c r="AW1071" s="14" t="s">
        <v>30</v>
      </c>
      <c r="AX1071" s="14" t="s">
        <v>72</v>
      </c>
      <c r="AY1071" s="222" t="s">
        <v>119</v>
      </c>
    </row>
    <row r="1072" spans="1:65" s="13" customFormat="1" ht="11.25">
      <c r="B1072" s="201"/>
      <c r="C1072" s="202"/>
      <c r="D1072" s="203" t="s">
        <v>129</v>
      </c>
      <c r="E1072" s="204" t="s">
        <v>1</v>
      </c>
      <c r="F1072" s="205" t="s">
        <v>241</v>
      </c>
      <c r="G1072" s="202"/>
      <c r="H1072" s="204" t="s">
        <v>1</v>
      </c>
      <c r="I1072" s="206"/>
      <c r="J1072" s="202"/>
      <c r="K1072" s="202"/>
      <c r="L1072" s="207"/>
      <c r="M1072" s="208"/>
      <c r="N1072" s="209"/>
      <c r="O1072" s="209"/>
      <c r="P1072" s="209"/>
      <c r="Q1072" s="209"/>
      <c r="R1072" s="209"/>
      <c r="S1072" s="209"/>
      <c r="T1072" s="210"/>
      <c r="AT1072" s="211" t="s">
        <v>129</v>
      </c>
      <c r="AU1072" s="211" t="s">
        <v>127</v>
      </c>
      <c r="AV1072" s="13" t="s">
        <v>80</v>
      </c>
      <c r="AW1072" s="13" t="s">
        <v>30</v>
      </c>
      <c r="AX1072" s="13" t="s">
        <v>72</v>
      </c>
      <c r="AY1072" s="211" t="s">
        <v>119</v>
      </c>
    </row>
    <row r="1073" spans="1:65" s="14" customFormat="1" ht="11.25">
      <c r="B1073" s="212"/>
      <c r="C1073" s="213"/>
      <c r="D1073" s="203" t="s">
        <v>129</v>
      </c>
      <c r="E1073" s="214" t="s">
        <v>1</v>
      </c>
      <c r="F1073" s="215" t="s">
        <v>242</v>
      </c>
      <c r="G1073" s="213"/>
      <c r="H1073" s="216">
        <v>18.899999999999999</v>
      </c>
      <c r="I1073" s="217"/>
      <c r="J1073" s="213"/>
      <c r="K1073" s="213"/>
      <c r="L1073" s="218"/>
      <c r="M1073" s="219"/>
      <c r="N1073" s="220"/>
      <c r="O1073" s="220"/>
      <c r="P1073" s="220"/>
      <c r="Q1073" s="220"/>
      <c r="R1073" s="220"/>
      <c r="S1073" s="220"/>
      <c r="T1073" s="221"/>
      <c r="AT1073" s="222" t="s">
        <v>129</v>
      </c>
      <c r="AU1073" s="222" t="s">
        <v>127</v>
      </c>
      <c r="AV1073" s="14" t="s">
        <v>127</v>
      </c>
      <c r="AW1073" s="14" t="s">
        <v>30</v>
      </c>
      <c r="AX1073" s="14" t="s">
        <v>72</v>
      </c>
      <c r="AY1073" s="222" t="s">
        <v>119</v>
      </c>
    </row>
    <row r="1074" spans="1:65" s="15" customFormat="1" ht="11.25">
      <c r="B1074" s="223"/>
      <c r="C1074" s="224"/>
      <c r="D1074" s="203" t="s">
        <v>129</v>
      </c>
      <c r="E1074" s="225" t="s">
        <v>1</v>
      </c>
      <c r="F1074" s="226" t="s">
        <v>138</v>
      </c>
      <c r="G1074" s="224"/>
      <c r="H1074" s="227">
        <v>68.110000000000014</v>
      </c>
      <c r="I1074" s="228"/>
      <c r="J1074" s="224"/>
      <c r="K1074" s="224"/>
      <c r="L1074" s="229"/>
      <c r="M1074" s="230"/>
      <c r="N1074" s="231"/>
      <c r="O1074" s="231"/>
      <c r="P1074" s="231"/>
      <c r="Q1074" s="231"/>
      <c r="R1074" s="231"/>
      <c r="S1074" s="231"/>
      <c r="T1074" s="232"/>
      <c r="AT1074" s="233" t="s">
        <v>129</v>
      </c>
      <c r="AU1074" s="233" t="s">
        <v>127</v>
      </c>
      <c r="AV1074" s="15" t="s">
        <v>126</v>
      </c>
      <c r="AW1074" s="15" t="s">
        <v>30</v>
      </c>
      <c r="AX1074" s="15" t="s">
        <v>80</v>
      </c>
      <c r="AY1074" s="233" t="s">
        <v>119</v>
      </c>
    </row>
    <row r="1075" spans="1:65" s="2" customFormat="1" ht="16.5" customHeight="1">
      <c r="A1075" s="34"/>
      <c r="B1075" s="35"/>
      <c r="C1075" s="187" t="s">
        <v>1698</v>
      </c>
      <c r="D1075" s="187" t="s">
        <v>122</v>
      </c>
      <c r="E1075" s="188" t="s">
        <v>1699</v>
      </c>
      <c r="F1075" s="189" t="s">
        <v>1700</v>
      </c>
      <c r="G1075" s="190" t="s">
        <v>125</v>
      </c>
      <c r="H1075" s="191">
        <v>68.11</v>
      </c>
      <c r="I1075" s="192"/>
      <c r="J1075" s="193">
        <f t="shared" ref="J1075:J1084" si="130">ROUND(I1075*H1075,2)</f>
        <v>0</v>
      </c>
      <c r="K1075" s="194"/>
      <c r="L1075" s="39"/>
      <c r="M1075" s="195" t="s">
        <v>1</v>
      </c>
      <c r="N1075" s="196" t="s">
        <v>38</v>
      </c>
      <c r="O1075" s="71"/>
      <c r="P1075" s="197">
        <f t="shared" ref="P1075:P1084" si="131">O1075*H1075</f>
        <v>0</v>
      </c>
      <c r="Q1075" s="197">
        <v>1.2582000000000001E-5</v>
      </c>
      <c r="R1075" s="197">
        <f t="shared" ref="R1075:R1084" si="132">Q1075*H1075</f>
        <v>8.5696002000000006E-4</v>
      </c>
      <c r="S1075" s="197">
        <v>0</v>
      </c>
      <c r="T1075" s="198">
        <f t="shared" ref="T1075:T1084" si="133">S1075*H1075</f>
        <v>0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199" t="s">
        <v>320</v>
      </c>
      <c r="AT1075" s="199" t="s">
        <v>122</v>
      </c>
      <c r="AU1075" s="199" t="s">
        <v>127</v>
      </c>
      <c r="AY1075" s="17" t="s">
        <v>119</v>
      </c>
      <c r="BE1075" s="200">
        <f t="shared" ref="BE1075:BE1084" si="134">IF(N1075="základní",J1075,0)</f>
        <v>0</v>
      </c>
      <c r="BF1075" s="200">
        <f t="shared" ref="BF1075:BF1084" si="135">IF(N1075="snížená",J1075,0)</f>
        <v>0</v>
      </c>
      <c r="BG1075" s="200">
        <f t="shared" ref="BG1075:BG1084" si="136">IF(N1075="zákl. přenesená",J1075,0)</f>
        <v>0</v>
      </c>
      <c r="BH1075" s="200">
        <f t="shared" ref="BH1075:BH1084" si="137">IF(N1075="sníž. přenesená",J1075,0)</f>
        <v>0</v>
      </c>
      <c r="BI1075" s="200">
        <f t="shared" ref="BI1075:BI1084" si="138">IF(N1075="nulová",J1075,0)</f>
        <v>0</v>
      </c>
      <c r="BJ1075" s="17" t="s">
        <v>127</v>
      </c>
      <c r="BK1075" s="200">
        <f t="shared" ref="BK1075:BK1084" si="139">ROUND(I1075*H1075,2)</f>
        <v>0</v>
      </c>
      <c r="BL1075" s="17" t="s">
        <v>320</v>
      </c>
      <c r="BM1075" s="199" t="s">
        <v>1701</v>
      </c>
    </row>
    <row r="1076" spans="1:65" s="2" customFormat="1" ht="16.5" customHeight="1">
      <c r="A1076" s="34"/>
      <c r="B1076" s="35"/>
      <c r="C1076" s="187" t="s">
        <v>1702</v>
      </c>
      <c r="D1076" s="187" t="s">
        <v>122</v>
      </c>
      <c r="E1076" s="188" t="s">
        <v>1703</v>
      </c>
      <c r="F1076" s="189" t="s">
        <v>1704</v>
      </c>
      <c r="G1076" s="190" t="s">
        <v>125</v>
      </c>
      <c r="H1076" s="191">
        <v>68.11</v>
      </c>
      <c r="I1076" s="192"/>
      <c r="J1076" s="193">
        <f t="shared" si="130"/>
        <v>0</v>
      </c>
      <c r="K1076" s="194"/>
      <c r="L1076" s="39"/>
      <c r="M1076" s="195" t="s">
        <v>1</v>
      </c>
      <c r="N1076" s="196" t="s">
        <v>38</v>
      </c>
      <c r="O1076" s="71"/>
      <c r="P1076" s="197">
        <f t="shared" si="131"/>
        <v>0</v>
      </c>
      <c r="Q1076" s="197">
        <v>1.0379E-5</v>
      </c>
      <c r="R1076" s="197">
        <f t="shared" si="132"/>
        <v>7.0691369000000005E-4</v>
      </c>
      <c r="S1076" s="197">
        <v>0</v>
      </c>
      <c r="T1076" s="198">
        <f t="shared" si="133"/>
        <v>0</v>
      </c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R1076" s="199" t="s">
        <v>320</v>
      </c>
      <c r="AT1076" s="199" t="s">
        <v>122</v>
      </c>
      <c r="AU1076" s="199" t="s">
        <v>127</v>
      </c>
      <c r="AY1076" s="17" t="s">
        <v>119</v>
      </c>
      <c r="BE1076" s="200">
        <f t="shared" si="134"/>
        <v>0</v>
      </c>
      <c r="BF1076" s="200">
        <f t="shared" si="135"/>
        <v>0</v>
      </c>
      <c r="BG1076" s="200">
        <f t="shared" si="136"/>
        <v>0</v>
      </c>
      <c r="BH1076" s="200">
        <f t="shared" si="137"/>
        <v>0</v>
      </c>
      <c r="BI1076" s="200">
        <f t="shared" si="138"/>
        <v>0</v>
      </c>
      <c r="BJ1076" s="17" t="s">
        <v>127</v>
      </c>
      <c r="BK1076" s="200">
        <f t="shared" si="139"/>
        <v>0</v>
      </c>
      <c r="BL1076" s="17" t="s">
        <v>320</v>
      </c>
      <c r="BM1076" s="199" t="s">
        <v>1705</v>
      </c>
    </row>
    <row r="1077" spans="1:65" s="2" customFormat="1" ht="16.5" customHeight="1">
      <c r="A1077" s="34"/>
      <c r="B1077" s="35"/>
      <c r="C1077" s="187" t="s">
        <v>1706</v>
      </c>
      <c r="D1077" s="187" t="s">
        <v>122</v>
      </c>
      <c r="E1077" s="188" t="s">
        <v>1707</v>
      </c>
      <c r="F1077" s="189" t="s">
        <v>1708</v>
      </c>
      <c r="G1077" s="190" t="s">
        <v>125</v>
      </c>
      <c r="H1077" s="191">
        <v>68.11</v>
      </c>
      <c r="I1077" s="192"/>
      <c r="J1077" s="193">
        <f t="shared" si="130"/>
        <v>0</v>
      </c>
      <c r="K1077" s="194"/>
      <c r="L1077" s="39"/>
      <c r="M1077" s="195" t="s">
        <v>1</v>
      </c>
      <c r="N1077" s="196" t="s">
        <v>38</v>
      </c>
      <c r="O1077" s="71"/>
      <c r="P1077" s="197">
        <f t="shared" si="131"/>
        <v>0</v>
      </c>
      <c r="Q1077" s="197">
        <v>9.312E-6</v>
      </c>
      <c r="R1077" s="197">
        <f t="shared" si="132"/>
        <v>6.3424032000000002E-4</v>
      </c>
      <c r="S1077" s="197">
        <v>0</v>
      </c>
      <c r="T1077" s="198">
        <f t="shared" si="133"/>
        <v>0</v>
      </c>
      <c r="U1077" s="34"/>
      <c r="V1077" s="34"/>
      <c r="W1077" s="34"/>
      <c r="X1077" s="34"/>
      <c r="Y1077" s="34"/>
      <c r="Z1077" s="34"/>
      <c r="AA1077" s="34"/>
      <c r="AB1077" s="34"/>
      <c r="AC1077" s="34"/>
      <c r="AD1077" s="34"/>
      <c r="AE1077" s="34"/>
      <c r="AR1077" s="199" t="s">
        <v>320</v>
      </c>
      <c r="AT1077" s="199" t="s">
        <v>122</v>
      </c>
      <c r="AU1077" s="199" t="s">
        <v>127</v>
      </c>
      <c r="AY1077" s="17" t="s">
        <v>119</v>
      </c>
      <c r="BE1077" s="200">
        <f t="shared" si="134"/>
        <v>0</v>
      </c>
      <c r="BF1077" s="200">
        <f t="shared" si="135"/>
        <v>0</v>
      </c>
      <c r="BG1077" s="200">
        <f t="shared" si="136"/>
        <v>0</v>
      </c>
      <c r="BH1077" s="200">
        <f t="shared" si="137"/>
        <v>0</v>
      </c>
      <c r="BI1077" s="200">
        <f t="shared" si="138"/>
        <v>0</v>
      </c>
      <c r="BJ1077" s="17" t="s">
        <v>127</v>
      </c>
      <c r="BK1077" s="200">
        <f t="shared" si="139"/>
        <v>0</v>
      </c>
      <c r="BL1077" s="17" t="s">
        <v>320</v>
      </c>
      <c r="BM1077" s="199" t="s">
        <v>1709</v>
      </c>
    </row>
    <row r="1078" spans="1:65" s="2" customFormat="1" ht="16.5" customHeight="1">
      <c r="A1078" s="34"/>
      <c r="B1078" s="35"/>
      <c r="C1078" s="187" t="s">
        <v>1710</v>
      </c>
      <c r="D1078" s="187" t="s">
        <v>122</v>
      </c>
      <c r="E1078" s="188" t="s">
        <v>1711</v>
      </c>
      <c r="F1078" s="189" t="s">
        <v>1712</v>
      </c>
      <c r="G1078" s="190" t="s">
        <v>125</v>
      </c>
      <c r="H1078" s="191">
        <v>68.11</v>
      </c>
      <c r="I1078" s="192"/>
      <c r="J1078" s="193">
        <f t="shared" si="130"/>
        <v>0</v>
      </c>
      <c r="K1078" s="194"/>
      <c r="L1078" s="39"/>
      <c r="M1078" s="195" t="s">
        <v>1</v>
      </c>
      <c r="N1078" s="196" t="s">
        <v>38</v>
      </c>
      <c r="O1078" s="71"/>
      <c r="P1078" s="197">
        <f t="shared" si="131"/>
        <v>0</v>
      </c>
      <c r="Q1078" s="197">
        <v>0</v>
      </c>
      <c r="R1078" s="197">
        <f t="shared" si="132"/>
        <v>0</v>
      </c>
      <c r="S1078" s="197">
        <v>0</v>
      </c>
      <c r="T1078" s="198">
        <f t="shared" si="133"/>
        <v>0</v>
      </c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R1078" s="199" t="s">
        <v>320</v>
      </c>
      <c r="AT1078" s="199" t="s">
        <v>122</v>
      </c>
      <c r="AU1078" s="199" t="s">
        <v>127</v>
      </c>
      <c r="AY1078" s="17" t="s">
        <v>119</v>
      </c>
      <c r="BE1078" s="200">
        <f t="shared" si="134"/>
        <v>0</v>
      </c>
      <c r="BF1078" s="200">
        <f t="shared" si="135"/>
        <v>0</v>
      </c>
      <c r="BG1078" s="200">
        <f t="shared" si="136"/>
        <v>0</v>
      </c>
      <c r="BH1078" s="200">
        <f t="shared" si="137"/>
        <v>0</v>
      </c>
      <c r="BI1078" s="200">
        <f t="shared" si="138"/>
        <v>0</v>
      </c>
      <c r="BJ1078" s="17" t="s">
        <v>127</v>
      </c>
      <c r="BK1078" s="200">
        <f t="shared" si="139"/>
        <v>0</v>
      </c>
      <c r="BL1078" s="17" t="s">
        <v>320</v>
      </c>
      <c r="BM1078" s="199" t="s">
        <v>1713</v>
      </c>
    </row>
    <row r="1079" spans="1:65" s="2" customFormat="1" ht="16.5" customHeight="1">
      <c r="A1079" s="34"/>
      <c r="B1079" s="35"/>
      <c r="C1079" s="187" t="s">
        <v>1714</v>
      </c>
      <c r="D1079" s="187" t="s">
        <v>122</v>
      </c>
      <c r="E1079" s="188" t="s">
        <v>1715</v>
      </c>
      <c r="F1079" s="189" t="s">
        <v>1716</v>
      </c>
      <c r="G1079" s="190" t="s">
        <v>125</v>
      </c>
      <c r="H1079" s="191">
        <v>68.11</v>
      </c>
      <c r="I1079" s="192"/>
      <c r="J1079" s="193">
        <f t="shared" si="130"/>
        <v>0</v>
      </c>
      <c r="K1079" s="194"/>
      <c r="L1079" s="39"/>
      <c r="M1079" s="195" t="s">
        <v>1</v>
      </c>
      <c r="N1079" s="196" t="s">
        <v>38</v>
      </c>
      <c r="O1079" s="71"/>
      <c r="P1079" s="197">
        <f t="shared" si="131"/>
        <v>0</v>
      </c>
      <c r="Q1079" s="197">
        <v>2.5999999999999998E-4</v>
      </c>
      <c r="R1079" s="197">
        <f t="shared" si="132"/>
        <v>1.7708599999999998E-2</v>
      </c>
      <c r="S1079" s="197">
        <v>0</v>
      </c>
      <c r="T1079" s="198">
        <f t="shared" si="133"/>
        <v>0</v>
      </c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R1079" s="199" t="s">
        <v>320</v>
      </c>
      <c r="AT1079" s="199" t="s">
        <v>122</v>
      </c>
      <c r="AU1079" s="199" t="s">
        <v>127</v>
      </c>
      <c r="AY1079" s="17" t="s">
        <v>119</v>
      </c>
      <c r="BE1079" s="200">
        <f t="shared" si="134"/>
        <v>0</v>
      </c>
      <c r="BF1079" s="200">
        <f t="shared" si="135"/>
        <v>0</v>
      </c>
      <c r="BG1079" s="200">
        <f t="shared" si="136"/>
        <v>0</v>
      </c>
      <c r="BH1079" s="200">
        <f t="shared" si="137"/>
        <v>0</v>
      </c>
      <c r="BI1079" s="200">
        <f t="shared" si="138"/>
        <v>0</v>
      </c>
      <c r="BJ1079" s="17" t="s">
        <v>127</v>
      </c>
      <c r="BK1079" s="200">
        <f t="shared" si="139"/>
        <v>0</v>
      </c>
      <c r="BL1079" s="17" t="s">
        <v>320</v>
      </c>
      <c r="BM1079" s="199" t="s">
        <v>1717</v>
      </c>
    </row>
    <row r="1080" spans="1:65" s="2" customFormat="1" ht="21.75" customHeight="1">
      <c r="A1080" s="34"/>
      <c r="B1080" s="35"/>
      <c r="C1080" s="187" t="s">
        <v>1718</v>
      </c>
      <c r="D1080" s="187" t="s">
        <v>122</v>
      </c>
      <c r="E1080" s="188" t="s">
        <v>1719</v>
      </c>
      <c r="F1080" s="189" t="s">
        <v>1720</v>
      </c>
      <c r="G1080" s="190" t="s">
        <v>125</v>
      </c>
      <c r="H1080" s="191">
        <v>68.11</v>
      </c>
      <c r="I1080" s="192"/>
      <c r="J1080" s="193">
        <f t="shared" si="130"/>
        <v>0</v>
      </c>
      <c r="K1080" s="194"/>
      <c r="L1080" s="39"/>
      <c r="M1080" s="195" t="s">
        <v>1</v>
      </c>
      <c r="N1080" s="196" t="s">
        <v>38</v>
      </c>
      <c r="O1080" s="71"/>
      <c r="P1080" s="197">
        <f t="shared" si="131"/>
        <v>0</v>
      </c>
      <c r="Q1080" s="197">
        <v>1.4999999999999999E-4</v>
      </c>
      <c r="R1080" s="197">
        <f t="shared" si="132"/>
        <v>1.02165E-2</v>
      </c>
      <c r="S1080" s="197">
        <v>0</v>
      </c>
      <c r="T1080" s="198">
        <f t="shared" si="133"/>
        <v>0</v>
      </c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R1080" s="199" t="s">
        <v>320</v>
      </c>
      <c r="AT1080" s="199" t="s">
        <v>122</v>
      </c>
      <c r="AU1080" s="199" t="s">
        <v>127</v>
      </c>
      <c r="AY1080" s="17" t="s">
        <v>119</v>
      </c>
      <c r="BE1080" s="200">
        <f t="shared" si="134"/>
        <v>0</v>
      </c>
      <c r="BF1080" s="200">
        <f t="shared" si="135"/>
        <v>0</v>
      </c>
      <c r="BG1080" s="200">
        <f t="shared" si="136"/>
        <v>0</v>
      </c>
      <c r="BH1080" s="200">
        <f t="shared" si="137"/>
        <v>0</v>
      </c>
      <c r="BI1080" s="200">
        <f t="shared" si="138"/>
        <v>0</v>
      </c>
      <c r="BJ1080" s="17" t="s">
        <v>127</v>
      </c>
      <c r="BK1080" s="200">
        <f t="shared" si="139"/>
        <v>0</v>
      </c>
      <c r="BL1080" s="17" t="s">
        <v>320</v>
      </c>
      <c r="BM1080" s="199" t="s">
        <v>1721</v>
      </c>
    </row>
    <row r="1081" spans="1:65" s="2" customFormat="1" ht="24.2" customHeight="1">
      <c r="A1081" s="34"/>
      <c r="B1081" s="35"/>
      <c r="C1081" s="187" t="s">
        <v>1722</v>
      </c>
      <c r="D1081" s="187" t="s">
        <v>122</v>
      </c>
      <c r="E1081" s="188" t="s">
        <v>1723</v>
      </c>
      <c r="F1081" s="189" t="s">
        <v>1724</v>
      </c>
      <c r="G1081" s="190" t="s">
        <v>125</v>
      </c>
      <c r="H1081" s="191">
        <v>68.11</v>
      </c>
      <c r="I1081" s="192"/>
      <c r="J1081" s="193">
        <f t="shared" si="130"/>
        <v>0</v>
      </c>
      <c r="K1081" s="194"/>
      <c r="L1081" s="39"/>
      <c r="M1081" s="195" t="s">
        <v>1</v>
      </c>
      <c r="N1081" s="196" t="s">
        <v>38</v>
      </c>
      <c r="O1081" s="71"/>
      <c r="P1081" s="197">
        <f t="shared" si="131"/>
        <v>0</v>
      </c>
      <c r="Q1081" s="197">
        <v>9.312E-6</v>
      </c>
      <c r="R1081" s="197">
        <f t="shared" si="132"/>
        <v>6.3424032000000002E-4</v>
      </c>
      <c r="S1081" s="197">
        <v>0</v>
      </c>
      <c r="T1081" s="198">
        <f t="shared" si="133"/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199" t="s">
        <v>320</v>
      </c>
      <c r="AT1081" s="199" t="s">
        <v>122</v>
      </c>
      <c r="AU1081" s="199" t="s">
        <v>127</v>
      </c>
      <c r="AY1081" s="17" t="s">
        <v>119</v>
      </c>
      <c r="BE1081" s="200">
        <f t="shared" si="134"/>
        <v>0</v>
      </c>
      <c r="BF1081" s="200">
        <f t="shared" si="135"/>
        <v>0</v>
      </c>
      <c r="BG1081" s="200">
        <f t="shared" si="136"/>
        <v>0</v>
      </c>
      <c r="BH1081" s="200">
        <f t="shared" si="137"/>
        <v>0</v>
      </c>
      <c r="BI1081" s="200">
        <f t="shared" si="138"/>
        <v>0</v>
      </c>
      <c r="BJ1081" s="17" t="s">
        <v>127</v>
      </c>
      <c r="BK1081" s="200">
        <f t="shared" si="139"/>
        <v>0</v>
      </c>
      <c r="BL1081" s="17" t="s">
        <v>320</v>
      </c>
      <c r="BM1081" s="199" t="s">
        <v>1725</v>
      </c>
    </row>
    <row r="1082" spans="1:65" s="2" customFormat="1" ht="21.75" customHeight="1">
      <c r="A1082" s="34"/>
      <c r="B1082" s="35"/>
      <c r="C1082" s="187" t="s">
        <v>1726</v>
      </c>
      <c r="D1082" s="187" t="s">
        <v>122</v>
      </c>
      <c r="E1082" s="188" t="s">
        <v>1727</v>
      </c>
      <c r="F1082" s="189" t="s">
        <v>1728</v>
      </c>
      <c r="G1082" s="190" t="s">
        <v>125</v>
      </c>
      <c r="H1082" s="191">
        <v>68.11</v>
      </c>
      <c r="I1082" s="192"/>
      <c r="J1082" s="193">
        <f t="shared" si="130"/>
        <v>0</v>
      </c>
      <c r="K1082" s="194"/>
      <c r="L1082" s="39"/>
      <c r="M1082" s="195" t="s">
        <v>1</v>
      </c>
      <c r="N1082" s="196" t="s">
        <v>38</v>
      </c>
      <c r="O1082" s="71"/>
      <c r="P1082" s="197">
        <f t="shared" si="131"/>
        <v>0</v>
      </c>
      <c r="Q1082" s="197">
        <v>4.8000000000000001E-5</v>
      </c>
      <c r="R1082" s="197">
        <f t="shared" si="132"/>
        <v>3.2692799999999998E-3</v>
      </c>
      <c r="S1082" s="197">
        <v>0</v>
      </c>
      <c r="T1082" s="198">
        <f t="shared" si="133"/>
        <v>0</v>
      </c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R1082" s="199" t="s">
        <v>320</v>
      </c>
      <c r="AT1082" s="199" t="s">
        <v>122</v>
      </c>
      <c r="AU1082" s="199" t="s">
        <v>127</v>
      </c>
      <c r="AY1082" s="17" t="s">
        <v>119</v>
      </c>
      <c r="BE1082" s="200">
        <f t="shared" si="134"/>
        <v>0</v>
      </c>
      <c r="BF1082" s="200">
        <f t="shared" si="135"/>
        <v>0</v>
      </c>
      <c r="BG1082" s="200">
        <f t="shared" si="136"/>
        <v>0</v>
      </c>
      <c r="BH1082" s="200">
        <f t="shared" si="137"/>
        <v>0</v>
      </c>
      <c r="BI1082" s="200">
        <f t="shared" si="138"/>
        <v>0</v>
      </c>
      <c r="BJ1082" s="17" t="s">
        <v>127</v>
      </c>
      <c r="BK1082" s="200">
        <f t="shared" si="139"/>
        <v>0</v>
      </c>
      <c r="BL1082" s="17" t="s">
        <v>320</v>
      </c>
      <c r="BM1082" s="199" t="s">
        <v>1729</v>
      </c>
    </row>
    <row r="1083" spans="1:65" s="2" customFormat="1" ht="33" customHeight="1">
      <c r="A1083" s="34"/>
      <c r="B1083" s="35"/>
      <c r="C1083" s="187" t="s">
        <v>1730</v>
      </c>
      <c r="D1083" s="187" t="s">
        <v>122</v>
      </c>
      <c r="E1083" s="188" t="s">
        <v>1731</v>
      </c>
      <c r="F1083" s="189" t="s">
        <v>1732</v>
      </c>
      <c r="G1083" s="190" t="s">
        <v>195</v>
      </c>
      <c r="H1083" s="191">
        <v>0.20100000000000001</v>
      </c>
      <c r="I1083" s="192"/>
      <c r="J1083" s="193">
        <f t="shared" si="130"/>
        <v>0</v>
      </c>
      <c r="K1083" s="194"/>
      <c r="L1083" s="39"/>
      <c r="M1083" s="195" t="s">
        <v>1</v>
      </c>
      <c r="N1083" s="196" t="s">
        <v>38</v>
      </c>
      <c r="O1083" s="71"/>
      <c r="P1083" s="197">
        <f t="shared" si="131"/>
        <v>0</v>
      </c>
      <c r="Q1083" s="197">
        <v>0</v>
      </c>
      <c r="R1083" s="197">
        <f t="shared" si="132"/>
        <v>0</v>
      </c>
      <c r="S1083" s="197">
        <v>0</v>
      </c>
      <c r="T1083" s="198">
        <f t="shared" si="133"/>
        <v>0</v>
      </c>
      <c r="U1083" s="34"/>
      <c r="V1083" s="34"/>
      <c r="W1083" s="34"/>
      <c r="X1083" s="34"/>
      <c r="Y1083" s="34"/>
      <c r="Z1083" s="34"/>
      <c r="AA1083" s="34"/>
      <c r="AB1083" s="34"/>
      <c r="AC1083" s="34"/>
      <c r="AD1083" s="34"/>
      <c r="AE1083" s="34"/>
      <c r="AR1083" s="199" t="s">
        <v>320</v>
      </c>
      <c r="AT1083" s="199" t="s">
        <v>122</v>
      </c>
      <c r="AU1083" s="199" t="s">
        <v>127</v>
      </c>
      <c r="AY1083" s="17" t="s">
        <v>119</v>
      </c>
      <c r="BE1083" s="200">
        <f t="shared" si="134"/>
        <v>0</v>
      </c>
      <c r="BF1083" s="200">
        <f t="shared" si="135"/>
        <v>0</v>
      </c>
      <c r="BG1083" s="200">
        <f t="shared" si="136"/>
        <v>0</v>
      </c>
      <c r="BH1083" s="200">
        <f t="shared" si="137"/>
        <v>0</v>
      </c>
      <c r="BI1083" s="200">
        <f t="shared" si="138"/>
        <v>0</v>
      </c>
      <c r="BJ1083" s="17" t="s">
        <v>127</v>
      </c>
      <c r="BK1083" s="200">
        <f t="shared" si="139"/>
        <v>0</v>
      </c>
      <c r="BL1083" s="17" t="s">
        <v>320</v>
      </c>
      <c r="BM1083" s="199" t="s">
        <v>1733</v>
      </c>
    </row>
    <row r="1084" spans="1:65" s="2" customFormat="1" ht="24.2" customHeight="1">
      <c r="A1084" s="34"/>
      <c r="B1084" s="35"/>
      <c r="C1084" s="187" t="s">
        <v>1734</v>
      </c>
      <c r="D1084" s="187" t="s">
        <v>122</v>
      </c>
      <c r="E1084" s="188" t="s">
        <v>1735</v>
      </c>
      <c r="F1084" s="189" t="s">
        <v>1736</v>
      </c>
      <c r="G1084" s="190" t="s">
        <v>195</v>
      </c>
      <c r="H1084" s="191">
        <v>0.20100000000000001</v>
      </c>
      <c r="I1084" s="192"/>
      <c r="J1084" s="193">
        <f t="shared" si="130"/>
        <v>0</v>
      </c>
      <c r="K1084" s="194"/>
      <c r="L1084" s="39"/>
      <c r="M1084" s="195" t="s">
        <v>1</v>
      </c>
      <c r="N1084" s="196" t="s">
        <v>38</v>
      </c>
      <c r="O1084" s="71"/>
      <c r="P1084" s="197">
        <f t="shared" si="131"/>
        <v>0</v>
      </c>
      <c r="Q1084" s="197">
        <v>0</v>
      </c>
      <c r="R1084" s="197">
        <f t="shared" si="132"/>
        <v>0</v>
      </c>
      <c r="S1084" s="197">
        <v>0</v>
      </c>
      <c r="T1084" s="198">
        <f t="shared" si="133"/>
        <v>0</v>
      </c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R1084" s="199" t="s">
        <v>320</v>
      </c>
      <c r="AT1084" s="199" t="s">
        <v>122</v>
      </c>
      <c r="AU1084" s="199" t="s">
        <v>127</v>
      </c>
      <c r="AY1084" s="17" t="s">
        <v>119</v>
      </c>
      <c r="BE1084" s="200">
        <f t="shared" si="134"/>
        <v>0</v>
      </c>
      <c r="BF1084" s="200">
        <f t="shared" si="135"/>
        <v>0</v>
      </c>
      <c r="BG1084" s="200">
        <f t="shared" si="136"/>
        <v>0</v>
      </c>
      <c r="BH1084" s="200">
        <f t="shared" si="137"/>
        <v>0</v>
      </c>
      <c r="BI1084" s="200">
        <f t="shared" si="138"/>
        <v>0</v>
      </c>
      <c r="BJ1084" s="17" t="s">
        <v>127</v>
      </c>
      <c r="BK1084" s="200">
        <f t="shared" si="139"/>
        <v>0</v>
      </c>
      <c r="BL1084" s="17" t="s">
        <v>320</v>
      </c>
      <c r="BM1084" s="199" t="s">
        <v>1737</v>
      </c>
    </row>
    <row r="1085" spans="1:65" s="12" customFormat="1" ht="22.9" customHeight="1">
      <c r="B1085" s="171"/>
      <c r="C1085" s="172"/>
      <c r="D1085" s="173" t="s">
        <v>71</v>
      </c>
      <c r="E1085" s="185" t="s">
        <v>1738</v>
      </c>
      <c r="F1085" s="185" t="s">
        <v>1739</v>
      </c>
      <c r="G1085" s="172"/>
      <c r="H1085" s="172"/>
      <c r="I1085" s="175"/>
      <c r="J1085" s="186">
        <f>BK1085</f>
        <v>0</v>
      </c>
      <c r="K1085" s="172"/>
      <c r="L1085" s="177"/>
      <c r="M1085" s="178"/>
      <c r="N1085" s="179"/>
      <c r="O1085" s="179"/>
      <c r="P1085" s="180">
        <f>SUM(P1086:P1139)</f>
        <v>0</v>
      </c>
      <c r="Q1085" s="179"/>
      <c r="R1085" s="180">
        <f>SUM(R1086:R1139)</f>
        <v>0.18283516557999996</v>
      </c>
      <c r="S1085" s="179"/>
      <c r="T1085" s="181">
        <f>SUM(T1086:T1139)</f>
        <v>6.3899999999999998E-2</v>
      </c>
      <c r="AR1085" s="182" t="s">
        <v>127</v>
      </c>
      <c r="AT1085" s="183" t="s">
        <v>71</v>
      </c>
      <c r="AU1085" s="183" t="s">
        <v>80</v>
      </c>
      <c r="AY1085" s="182" t="s">
        <v>119</v>
      </c>
      <c r="BK1085" s="184">
        <f>SUM(BK1086:BK1139)</f>
        <v>0</v>
      </c>
    </row>
    <row r="1086" spans="1:65" s="2" customFormat="1" ht="24.2" customHeight="1">
      <c r="A1086" s="34"/>
      <c r="B1086" s="35"/>
      <c r="C1086" s="187" t="s">
        <v>1740</v>
      </c>
      <c r="D1086" s="187" t="s">
        <v>122</v>
      </c>
      <c r="E1086" s="188" t="s">
        <v>1741</v>
      </c>
      <c r="F1086" s="189" t="s">
        <v>1742</v>
      </c>
      <c r="G1086" s="190" t="s">
        <v>125</v>
      </c>
      <c r="H1086" s="191">
        <v>22.65</v>
      </c>
      <c r="I1086" s="192"/>
      <c r="J1086" s="193">
        <f>ROUND(I1086*H1086,2)</f>
        <v>0</v>
      </c>
      <c r="K1086" s="194"/>
      <c r="L1086" s="39"/>
      <c r="M1086" s="195" t="s">
        <v>1</v>
      </c>
      <c r="N1086" s="196" t="s">
        <v>38</v>
      </c>
      <c r="O1086" s="71"/>
      <c r="P1086" s="197">
        <f>O1086*H1086</f>
        <v>0</v>
      </c>
      <c r="Q1086" s="197">
        <v>4.4799999999999999E-7</v>
      </c>
      <c r="R1086" s="197">
        <f>Q1086*H1086</f>
        <v>1.0147199999999998E-5</v>
      </c>
      <c r="S1086" s="197">
        <v>0</v>
      </c>
      <c r="T1086" s="198">
        <f>S1086*H1086</f>
        <v>0</v>
      </c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R1086" s="199" t="s">
        <v>320</v>
      </c>
      <c r="AT1086" s="199" t="s">
        <v>122</v>
      </c>
      <c r="AU1086" s="199" t="s">
        <v>127</v>
      </c>
      <c r="AY1086" s="17" t="s">
        <v>119</v>
      </c>
      <c r="BE1086" s="200">
        <f>IF(N1086="základní",J1086,0)</f>
        <v>0</v>
      </c>
      <c r="BF1086" s="200">
        <f>IF(N1086="snížená",J1086,0)</f>
        <v>0</v>
      </c>
      <c r="BG1086" s="200">
        <f>IF(N1086="zákl. přenesená",J1086,0)</f>
        <v>0</v>
      </c>
      <c r="BH1086" s="200">
        <f>IF(N1086="sníž. přenesená",J1086,0)</f>
        <v>0</v>
      </c>
      <c r="BI1086" s="200">
        <f>IF(N1086="nulová",J1086,0)</f>
        <v>0</v>
      </c>
      <c r="BJ1086" s="17" t="s">
        <v>127</v>
      </c>
      <c r="BK1086" s="200">
        <f>ROUND(I1086*H1086,2)</f>
        <v>0</v>
      </c>
      <c r="BL1086" s="17" t="s">
        <v>320</v>
      </c>
      <c r="BM1086" s="199" t="s">
        <v>1743</v>
      </c>
    </row>
    <row r="1087" spans="1:65" s="13" customFormat="1" ht="11.25">
      <c r="B1087" s="201"/>
      <c r="C1087" s="202"/>
      <c r="D1087" s="203" t="s">
        <v>129</v>
      </c>
      <c r="E1087" s="204" t="s">
        <v>1</v>
      </c>
      <c r="F1087" s="205" t="s">
        <v>225</v>
      </c>
      <c r="G1087" s="202"/>
      <c r="H1087" s="204" t="s">
        <v>1</v>
      </c>
      <c r="I1087" s="206"/>
      <c r="J1087" s="202"/>
      <c r="K1087" s="202"/>
      <c r="L1087" s="207"/>
      <c r="M1087" s="208"/>
      <c r="N1087" s="209"/>
      <c r="O1087" s="209"/>
      <c r="P1087" s="209"/>
      <c r="Q1087" s="209"/>
      <c r="R1087" s="209"/>
      <c r="S1087" s="209"/>
      <c r="T1087" s="210"/>
      <c r="AT1087" s="211" t="s">
        <v>129</v>
      </c>
      <c r="AU1087" s="211" t="s">
        <v>127</v>
      </c>
      <c r="AV1087" s="13" t="s">
        <v>80</v>
      </c>
      <c r="AW1087" s="13" t="s">
        <v>30</v>
      </c>
      <c r="AX1087" s="13" t="s">
        <v>72</v>
      </c>
      <c r="AY1087" s="211" t="s">
        <v>119</v>
      </c>
    </row>
    <row r="1088" spans="1:65" s="14" customFormat="1" ht="11.25">
      <c r="B1088" s="212"/>
      <c r="C1088" s="213"/>
      <c r="D1088" s="203" t="s">
        <v>129</v>
      </c>
      <c r="E1088" s="214" t="s">
        <v>1</v>
      </c>
      <c r="F1088" s="215" t="s">
        <v>243</v>
      </c>
      <c r="G1088" s="213"/>
      <c r="H1088" s="216">
        <v>9.65</v>
      </c>
      <c r="I1088" s="217"/>
      <c r="J1088" s="213"/>
      <c r="K1088" s="213"/>
      <c r="L1088" s="218"/>
      <c r="M1088" s="219"/>
      <c r="N1088" s="220"/>
      <c r="O1088" s="220"/>
      <c r="P1088" s="220"/>
      <c r="Q1088" s="220"/>
      <c r="R1088" s="220"/>
      <c r="S1088" s="220"/>
      <c r="T1088" s="221"/>
      <c r="AT1088" s="222" t="s">
        <v>129</v>
      </c>
      <c r="AU1088" s="222" t="s">
        <v>127</v>
      </c>
      <c r="AV1088" s="14" t="s">
        <v>127</v>
      </c>
      <c r="AW1088" s="14" t="s">
        <v>30</v>
      </c>
      <c r="AX1088" s="14" t="s">
        <v>72</v>
      </c>
      <c r="AY1088" s="222" t="s">
        <v>119</v>
      </c>
    </row>
    <row r="1089" spans="1:65" s="13" customFormat="1" ht="11.25">
      <c r="B1089" s="201"/>
      <c r="C1089" s="202"/>
      <c r="D1089" s="203" t="s">
        <v>129</v>
      </c>
      <c r="E1089" s="204" t="s">
        <v>1</v>
      </c>
      <c r="F1089" s="205" t="s">
        <v>244</v>
      </c>
      <c r="G1089" s="202"/>
      <c r="H1089" s="204" t="s">
        <v>1</v>
      </c>
      <c r="I1089" s="206"/>
      <c r="J1089" s="202"/>
      <c r="K1089" s="202"/>
      <c r="L1089" s="207"/>
      <c r="M1089" s="208"/>
      <c r="N1089" s="209"/>
      <c r="O1089" s="209"/>
      <c r="P1089" s="209"/>
      <c r="Q1089" s="209"/>
      <c r="R1089" s="209"/>
      <c r="S1089" s="209"/>
      <c r="T1089" s="210"/>
      <c r="AT1089" s="211" t="s">
        <v>129</v>
      </c>
      <c r="AU1089" s="211" t="s">
        <v>127</v>
      </c>
      <c r="AV1089" s="13" t="s">
        <v>80</v>
      </c>
      <c r="AW1089" s="13" t="s">
        <v>30</v>
      </c>
      <c r="AX1089" s="13" t="s">
        <v>72</v>
      </c>
      <c r="AY1089" s="211" t="s">
        <v>119</v>
      </c>
    </row>
    <row r="1090" spans="1:65" s="14" customFormat="1" ht="11.25">
      <c r="B1090" s="212"/>
      <c r="C1090" s="213"/>
      <c r="D1090" s="203" t="s">
        <v>129</v>
      </c>
      <c r="E1090" s="214" t="s">
        <v>1</v>
      </c>
      <c r="F1090" s="215" t="s">
        <v>245</v>
      </c>
      <c r="G1090" s="213"/>
      <c r="H1090" s="216">
        <v>1.39</v>
      </c>
      <c r="I1090" s="217"/>
      <c r="J1090" s="213"/>
      <c r="K1090" s="213"/>
      <c r="L1090" s="218"/>
      <c r="M1090" s="219"/>
      <c r="N1090" s="220"/>
      <c r="O1090" s="220"/>
      <c r="P1090" s="220"/>
      <c r="Q1090" s="220"/>
      <c r="R1090" s="220"/>
      <c r="S1090" s="220"/>
      <c r="T1090" s="221"/>
      <c r="AT1090" s="222" t="s">
        <v>129</v>
      </c>
      <c r="AU1090" s="222" t="s">
        <v>127</v>
      </c>
      <c r="AV1090" s="14" t="s">
        <v>127</v>
      </c>
      <c r="AW1090" s="14" t="s">
        <v>30</v>
      </c>
      <c r="AX1090" s="14" t="s">
        <v>72</v>
      </c>
      <c r="AY1090" s="222" t="s">
        <v>119</v>
      </c>
    </row>
    <row r="1091" spans="1:65" s="13" customFormat="1" ht="11.25">
      <c r="B1091" s="201"/>
      <c r="C1091" s="202"/>
      <c r="D1091" s="203" t="s">
        <v>129</v>
      </c>
      <c r="E1091" s="204" t="s">
        <v>1</v>
      </c>
      <c r="F1091" s="205" t="s">
        <v>232</v>
      </c>
      <c r="G1091" s="202"/>
      <c r="H1091" s="204" t="s">
        <v>1</v>
      </c>
      <c r="I1091" s="206"/>
      <c r="J1091" s="202"/>
      <c r="K1091" s="202"/>
      <c r="L1091" s="207"/>
      <c r="M1091" s="208"/>
      <c r="N1091" s="209"/>
      <c r="O1091" s="209"/>
      <c r="P1091" s="209"/>
      <c r="Q1091" s="209"/>
      <c r="R1091" s="209"/>
      <c r="S1091" s="209"/>
      <c r="T1091" s="210"/>
      <c r="AT1091" s="211" t="s">
        <v>129</v>
      </c>
      <c r="AU1091" s="211" t="s">
        <v>127</v>
      </c>
      <c r="AV1091" s="13" t="s">
        <v>80</v>
      </c>
      <c r="AW1091" s="13" t="s">
        <v>30</v>
      </c>
      <c r="AX1091" s="13" t="s">
        <v>72</v>
      </c>
      <c r="AY1091" s="211" t="s">
        <v>119</v>
      </c>
    </row>
    <row r="1092" spans="1:65" s="14" customFormat="1" ht="11.25">
      <c r="B1092" s="212"/>
      <c r="C1092" s="213"/>
      <c r="D1092" s="203" t="s">
        <v>129</v>
      </c>
      <c r="E1092" s="214" t="s">
        <v>1</v>
      </c>
      <c r="F1092" s="215" t="s">
        <v>233</v>
      </c>
      <c r="G1092" s="213"/>
      <c r="H1092" s="216">
        <v>9.74</v>
      </c>
      <c r="I1092" s="217"/>
      <c r="J1092" s="213"/>
      <c r="K1092" s="213"/>
      <c r="L1092" s="218"/>
      <c r="M1092" s="219"/>
      <c r="N1092" s="220"/>
      <c r="O1092" s="220"/>
      <c r="P1092" s="220"/>
      <c r="Q1092" s="220"/>
      <c r="R1092" s="220"/>
      <c r="S1092" s="220"/>
      <c r="T1092" s="221"/>
      <c r="AT1092" s="222" t="s">
        <v>129</v>
      </c>
      <c r="AU1092" s="222" t="s">
        <v>127</v>
      </c>
      <c r="AV1092" s="14" t="s">
        <v>127</v>
      </c>
      <c r="AW1092" s="14" t="s">
        <v>30</v>
      </c>
      <c r="AX1092" s="14" t="s">
        <v>72</v>
      </c>
      <c r="AY1092" s="222" t="s">
        <v>119</v>
      </c>
    </row>
    <row r="1093" spans="1:65" s="13" customFormat="1" ht="11.25">
      <c r="B1093" s="201"/>
      <c r="C1093" s="202"/>
      <c r="D1093" s="203" t="s">
        <v>129</v>
      </c>
      <c r="E1093" s="204" t="s">
        <v>1</v>
      </c>
      <c r="F1093" s="205" t="s">
        <v>234</v>
      </c>
      <c r="G1093" s="202"/>
      <c r="H1093" s="204" t="s">
        <v>1</v>
      </c>
      <c r="I1093" s="206"/>
      <c r="J1093" s="202"/>
      <c r="K1093" s="202"/>
      <c r="L1093" s="207"/>
      <c r="M1093" s="208"/>
      <c r="N1093" s="209"/>
      <c r="O1093" s="209"/>
      <c r="P1093" s="209"/>
      <c r="Q1093" s="209"/>
      <c r="R1093" s="209"/>
      <c r="S1093" s="209"/>
      <c r="T1093" s="210"/>
      <c r="AT1093" s="211" t="s">
        <v>129</v>
      </c>
      <c r="AU1093" s="211" t="s">
        <v>127</v>
      </c>
      <c r="AV1093" s="13" t="s">
        <v>80</v>
      </c>
      <c r="AW1093" s="13" t="s">
        <v>30</v>
      </c>
      <c r="AX1093" s="13" t="s">
        <v>72</v>
      </c>
      <c r="AY1093" s="211" t="s">
        <v>119</v>
      </c>
    </row>
    <row r="1094" spans="1:65" s="14" customFormat="1" ht="11.25">
      <c r="B1094" s="212"/>
      <c r="C1094" s="213"/>
      <c r="D1094" s="203" t="s">
        <v>129</v>
      </c>
      <c r="E1094" s="214" t="s">
        <v>1</v>
      </c>
      <c r="F1094" s="215" t="s">
        <v>235</v>
      </c>
      <c r="G1094" s="213"/>
      <c r="H1094" s="216">
        <v>1.87</v>
      </c>
      <c r="I1094" s="217"/>
      <c r="J1094" s="213"/>
      <c r="K1094" s="213"/>
      <c r="L1094" s="218"/>
      <c r="M1094" s="219"/>
      <c r="N1094" s="220"/>
      <c r="O1094" s="220"/>
      <c r="P1094" s="220"/>
      <c r="Q1094" s="220"/>
      <c r="R1094" s="220"/>
      <c r="S1094" s="220"/>
      <c r="T1094" s="221"/>
      <c r="AT1094" s="222" t="s">
        <v>129</v>
      </c>
      <c r="AU1094" s="222" t="s">
        <v>127</v>
      </c>
      <c r="AV1094" s="14" t="s">
        <v>127</v>
      </c>
      <c r="AW1094" s="14" t="s">
        <v>30</v>
      </c>
      <c r="AX1094" s="14" t="s">
        <v>72</v>
      </c>
      <c r="AY1094" s="222" t="s">
        <v>119</v>
      </c>
    </row>
    <row r="1095" spans="1:65" s="15" customFormat="1" ht="11.25">
      <c r="B1095" s="223"/>
      <c r="C1095" s="224"/>
      <c r="D1095" s="203" t="s">
        <v>129</v>
      </c>
      <c r="E1095" s="225" t="s">
        <v>1</v>
      </c>
      <c r="F1095" s="226" t="s">
        <v>138</v>
      </c>
      <c r="G1095" s="224"/>
      <c r="H1095" s="227">
        <v>22.650000000000002</v>
      </c>
      <c r="I1095" s="228"/>
      <c r="J1095" s="224"/>
      <c r="K1095" s="224"/>
      <c r="L1095" s="229"/>
      <c r="M1095" s="230"/>
      <c r="N1095" s="231"/>
      <c r="O1095" s="231"/>
      <c r="P1095" s="231"/>
      <c r="Q1095" s="231"/>
      <c r="R1095" s="231"/>
      <c r="S1095" s="231"/>
      <c r="T1095" s="232"/>
      <c r="AT1095" s="233" t="s">
        <v>129</v>
      </c>
      <c r="AU1095" s="233" t="s">
        <v>127</v>
      </c>
      <c r="AV1095" s="15" t="s">
        <v>126</v>
      </c>
      <c r="AW1095" s="15" t="s">
        <v>30</v>
      </c>
      <c r="AX1095" s="15" t="s">
        <v>80</v>
      </c>
      <c r="AY1095" s="233" t="s">
        <v>119</v>
      </c>
    </row>
    <row r="1096" spans="1:65" s="2" customFormat="1" ht="24.2" customHeight="1">
      <c r="A1096" s="34"/>
      <c r="B1096" s="35"/>
      <c r="C1096" s="187" t="s">
        <v>1744</v>
      </c>
      <c r="D1096" s="187" t="s">
        <v>122</v>
      </c>
      <c r="E1096" s="188" t="s">
        <v>1745</v>
      </c>
      <c r="F1096" s="189" t="s">
        <v>1746</v>
      </c>
      <c r="G1096" s="190" t="s">
        <v>125</v>
      </c>
      <c r="H1096" s="191">
        <v>25.56</v>
      </c>
      <c r="I1096" s="192"/>
      <c r="J1096" s="193">
        <f>ROUND(I1096*H1096,2)</f>
        <v>0</v>
      </c>
      <c r="K1096" s="194"/>
      <c r="L1096" s="39"/>
      <c r="M1096" s="195" t="s">
        <v>1</v>
      </c>
      <c r="N1096" s="196" t="s">
        <v>38</v>
      </c>
      <c r="O1096" s="71"/>
      <c r="P1096" s="197">
        <f>O1096*H1096</f>
        <v>0</v>
      </c>
      <c r="Q1096" s="197">
        <v>7.6799999999999999E-7</v>
      </c>
      <c r="R1096" s="197">
        <f>Q1096*H1096</f>
        <v>1.9630079999999999E-5</v>
      </c>
      <c r="S1096" s="197">
        <v>0</v>
      </c>
      <c r="T1096" s="198">
        <f>S1096*H1096</f>
        <v>0</v>
      </c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R1096" s="199" t="s">
        <v>320</v>
      </c>
      <c r="AT1096" s="199" t="s">
        <v>122</v>
      </c>
      <c r="AU1096" s="199" t="s">
        <v>127</v>
      </c>
      <c r="AY1096" s="17" t="s">
        <v>119</v>
      </c>
      <c r="BE1096" s="200">
        <f>IF(N1096="základní",J1096,0)</f>
        <v>0</v>
      </c>
      <c r="BF1096" s="200">
        <f>IF(N1096="snížená",J1096,0)</f>
        <v>0</v>
      </c>
      <c r="BG1096" s="200">
        <f>IF(N1096="zákl. přenesená",J1096,0)</f>
        <v>0</v>
      </c>
      <c r="BH1096" s="200">
        <f>IF(N1096="sníž. přenesená",J1096,0)</f>
        <v>0</v>
      </c>
      <c r="BI1096" s="200">
        <f>IF(N1096="nulová",J1096,0)</f>
        <v>0</v>
      </c>
      <c r="BJ1096" s="17" t="s">
        <v>127</v>
      </c>
      <c r="BK1096" s="200">
        <f>ROUND(I1096*H1096,2)</f>
        <v>0</v>
      </c>
      <c r="BL1096" s="17" t="s">
        <v>320</v>
      </c>
      <c r="BM1096" s="199" t="s">
        <v>1747</v>
      </c>
    </row>
    <row r="1097" spans="1:65" s="2" customFormat="1" ht="16.5" customHeight="1">
      <c r="A1097" s="34"/>
      <c r="B1097" s="35"/>
      <c r="C1097" s="187" t="s">
        <v>1748</v>
      </c>
      <c r="D1097" s="187" t="s">
        <v>122</v>
      </c>
      <c r="E1097" s="188" t="s">
        <v>1749</v>
      </c>
      <c r="F1097" s="189" t="s">
        <v>1750</v>
      </c>
      <c r="G1097" s="190" t="s">
        <v>125</v>
      </c>
      <c r="H1097" s="191">
        <v>22.65</v>
      </c>
      <c r="I1097" s="192"/>
      <c r="J1097" s="193">
        <f>ROUND(I1097*H1097,2)</f>
        <v>0</v>
      </c>
      <c r="K1097" s="194"/>
      <c r="L1097" s="39"/>
      <c r="M1097" s="195" t="s">
        <v>1</v>
      </c>
      <c r="N1097" s="196" t="s">
        <v>38</v>
      </c>
      <c r="O1097" s="71"/>
      <c r="P1097" s="197">
        <f>O1097*H1097</f>
        <v>0</v>
      </c>
      <c r="Q1097" s="197">
        <v>0</v>
      </c>
      <c r="R1097" s="197">
        <f>Q1097*H1097</f>
        <v>0</v>
      </c>
      <c r="S1097" s="197">
        <v>0</v>
      </c>
      <c r="T1097" s="198">
        <f>S1097*H1097</f>
        <v>0</v>
      </c>
      <c r="U1097" s="34"/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R1097" s="199" t="s">
        <v>320</v>
      </c>
      <c r="AT1097" s="199" t="s">
        <v>122</v>
      </c>
      <c r="AU1097" s="199" t="s">
        <v>127</v>
      </c>
      <c r="AY1097" s="17" t="s">
        <v>119</v>
      </c>
      <c r="BE1097" s="200">
        <f>IF(N1097="základní",J1097,0)</f>
        <v>0</v>
      </c>
      <c r="BF1097" s="200">
        <f>IF(N1097="snížená",J1097,0)</f>
        <v>0</v>
      </c>
      <c r="BG1097" s="200">
        <f>IF(N1097="zákl. přenesená",J1097,0)</f>
        <v>0</v>
      </c>
      <c r="BH1097" s="200">
        <f>IF(N1097="sníž. přenesená",J1097,0)</f>
        <v>0</v>
      </c>
      <c r="BI1097" s="200">
        <f>IF(N1097="nulová",J1097,0)</f>
        <v>0</v>
      </c>
      <c r="BJ1097" s="17" t="s">
        <v>127</v>
      </c>
      <c r="BK1097" s="200">
        <f>ROUND(I1097*H1097,2)</f>
        <v>0</v>
      </c>
      <c r="BL1097" s="17" t="s">
        <v>320</v>
      </c>
      <c r="BM1097" s="199" t="s">
        <v>1751</v>
      </c>
    </row>
    <row r="1098" spans="1:65" s="2" customFormat="1" ht="24.2" customHeight="1">
      <c r="A1098" s="34"/>
      <c r="B1098" s="35"/>
      <c r="C1098" s="187" t="s">
        <v>1752</v>
      </c>
      <c r="D1098" s="187" t="s">
        <v>122</v>
      </c>
      <c r="E1098" s="188" t="s">
        <v>1753</v>
      </c>
      <c r="F1098" s="189" t="s">
        <v>1754</v>
      </c>
      <c r="G1098" s="190" t="s">
        <v>125</v>
      </c>
      <c r="H1098" s="191">
        <v>22.65</v>
      </c>
      <c r="I1098" s="192"/>
      <c r="J1098" s="193">
        <f>ROUND(I1098*H1098,2)</f>
        <v>0</v>
      </c>
      <c r="K1098" s="194"/>
      <c r="L1098" s="39"/>
      <c r="M1098" s="195" t="s">
        <v>1</v>
      </c>
      <c r="N1098" s="196" t="s">
        <v>38</v>
      </c>
      <c r="O1098" s="71"/>
      <c r="P1098" s="197">
        <f>O1098*H1098</f>
        <v>0</v>
      </c>
      <c r="Q1098" s="197">
        <v>2.0000000000000001E-4</v>
      </c>
      <c r="R1098" s="197">
        <f>Q1098*H1098</f>
        <v>4.5300000000000002E-3</v>
      </c>
      <c r="S1098" s="197">
        <v>0</v>
      </c>
      <c r="T1098" s="198">
        <f>S1098*H1098</f>
        <v>0</v>
      </c>
      <c r="U1098" s="34"/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R1098" s="199" t="s">
        <v>320</v>
      </c>
      <c r="AT1098" s="199" t="s">
        <v>122</v>
      </c>
      <c r="AU1098" s="199" t="s">
        <v>127</v>
      </c>
      <c r="AY1098" s="17" t="s">
        <v>119</v>
      </c>
      <c r="BE1098" s="200">
        <f>IF(N1098="základní",J1098,0)</f>
        <v>0</v>
      </c>
      <c r="BF1098" s="200">
        <f>IF(N1098="snížená",J1098,0)</f>
        <v>0</v>
      </c>
      <c r="BG1098" s="200">
        <f>IF(N1098="zákl. přenesená",J1098,0)</f>
        <v>0</v>
      </c>
      <c r="BH1098" s="200">
        <f>IF(N1098="sníž. přenesená",J1098,0)</f>
        <v>0</v>
      </c>
      <c r="BI1098" s="200">
        <f>IF(N1098="nulová",J1098,0)</f>
        <v>0</v>
      </c>
      <c r="BJ1098" s="17" t="s">
        <v>127</v>
      </c>
      <c r="BK1098" s="200">
        <f>ROUND(I1098*H1098,2)</f>
        <v>0</v>
      </c>
      <c r="BL1098" s="17" t="s">
        <v>320</v>
      </c>
      <c r="BM1098" s="199" t="s">
        <v>1755</v>
      </c>
    </row>
    <row r="1099" spans="1:65" s="2" customFormat="1" ht="33" customHeight="1">
      <c r="A1099" s="34"/>
      <c r="B1099" s="35"/>
      <c r="C1099" s="187" t="s">
        <v>1756</v>
      </c>
      <c r="D1099" s="187" t="s">
        <v>122</v>
      </c>
      <c r="E1099" s="188" t="s">
        <v>1757</v>
      </c>
      <c r="F1099" s="189" t="s">
        <v>1758</v>
      </c>
      <c r="G1099" s="190" t="s">
        <v>125</v>
      </c>
      <c r="H1099" s="191">
        <v>22.65</v>
      </c>
      <c r="I1099" s="192"/>
      <c r="J1099" s="193">
        <f>ROUND(I1099*H1099,2)</f>
        <v>0</v>
      </c>
      <c r="K1099" s="194"/>
      <c r="L1099" s="39"/>
      <c r="M1099" s="195" t="s">
        <v>1</v>
      </c>
      <c r="N1099" s="196" t="s">
        <v>38</v>
      </c>
      <c r="O1099" s="71"/>
      <c r="P1099" s="197">
        <f>O1099*H1099</f>
        <v>0</v>
      </c>
      <c r="Q1099" s="197">
        <v>4.4999999999999997E-3</v>
      </c>
      <c r="R1099" s="197">
        <f>Q1099*H1099</f>
        <v>0.10192499999999999</v>
      </c>
      <c r="S1099" s="197">
        <v>0</v>
      </c>
      <c r="T1099" s="198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199" t="s">
        <v>320</v>
      </c>
      <c r="AT1099" s="199" t="s">
        <v>122</v>
      </c>
      <c r="AU1099" s="199" t="s">
        <v>127</v>
      </c>
      <c r="AY1099" s="17" t="s">
        <v>119</v>
      </c>
      <c r="BE1099" s="200">
        <f>IF(N1099="základní",J1099,0)</f>
        <v>0</v>
      </c>
      <c r="BF1099" s="200">
        <f>IF(N1099="snížená",J1099,0)</f>
        <v>0</v>
      </c>
      <c r="BG1099" s="200">
        <f>IF(N1099="zákl. přenesená",J1099,0)</f>
        <v>0</v>
      </c>
      <c r="BH1099" s="200">
        <f>IF(N1099="sníž. přenesená",J1099,0)</f>
        <v>0</v>
      </c>
      <c r="BI1099" s="200">
        <f>IF(N1099="nulová",J1099,0)</f>
        <v>0</v>
      </c>
      <c r="BJ1099" s="17" t="s">
        <v>127</v>
      </c>
      <c r="BK1099" s="200">
        <f>ROUND(I1099*H1099,2)</f>
        <v>0</v>
      </c>
      <c r="BL1099" s="17" t="s">
        <v>320</v>
      </c>
      <c r="BM1099" s="199" t="s">
        <v>1759</v>
      </c>
    </row>
    <row r="1100" spans="1:65" s="2" customFormat="1" ht="24.2" customHeight="1">
      <c r="A1100" s="34"/>
      <c r="B1100" s="35"/>
      <c r="C1100" s="187" t="s">
        <v>1760</v>
      </c>
      <c r="D1100" s="187" t="s">
        <v>122</v>
      </c>
      <c r="E1100" s="188" t="s">
        <v>1761</v>
      </c>
      <c r="F1100" s="189" t="s">
        <v>1762</v>
      </c>
      <c r="G1100" s="190" t="s">
        <v>125</v>
      </c>
      <c r="H1100" s="191">
        <v>25.56</v>
      </c>
      <c r="I1100" s="192"/>
      <c r="J1100" s="193">
        <f>ROUND(I1100*H1100,2)</f>
        <v>0</v>
      </c>
      <c r="K1100" s="194"/>
      <c r="L1100" s="39"/>
      <c r="M1100" s="195" t="s">
        <v>1</v>
      </c>
      <c r="N1100" s="196" t="s">
        <v>38</v>
      </c>
      <c r="O1100" s="71"/>
      <c r="P1100" s="197">
        <f>O1100*H1100</f>
        <v>0</v>
      </c>
      <c r="Q1100" s="197">
        <v>0</v>
      </c>
      <c r="R1100" s="197">
        <f>Q1100*H1100</f>
        <v>0</v>
      </c>
      <c r="S1100" s="197">
        <v>2.5000000000000001E-3</v>
      </c>
      <c r="T1100" s="198">
        <f>S1100*H1100</f>
        <v>6.3899999999999998E-2</v>
      </c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R1100" s="199" t="s">
        <v>320</v>
      </c>
      <c r="AT1100" s="199" t="s">
        <v>122</v>
      </c>
      <c r="AU1100" s="199" t="s">
        <v>127</v>
      </c>
      <c r="AY1100" s="17" t="s">
        <v>119</v>
      </c>
      <c r="BE1100" s="200">
        <f>IF(N1100="základní",J1100,0)</f>
        <v>0</v>
      </c>
      <c r="BF1100" s="200">
        <f>IF(N1100="snížená",J1100,0)</f>
        <v>0</v>
      </c>
      <c r="BG1100" s="200">
        <f>IF(N1100="zákl. přenesená",J1100,0)</f>
        <v>0</v>
      </c>
      <c r="BH1100" s="200">
        <f>IF(N1100="sníž. přenesená",J1100,0)</f>
        <v>0</v>
      </c>
      <c r="BI1100" s="200">
        <f>IF(N1100="nulová",J1100,0)</f>
        <v>0</v>
      </c>
      <c r="BJ1100" s="17" t="s">
        <v>127</v>
      </c>
      <c r="BK1100" s="200">
        <f>ROUND(I1100*H1100,2)</f>
        <v>0</v>
      </c>
      <c r="BL1100" s="17" t="s">
        <v>320</v>
      </c>
      <c r="BM1100" s="199" t="s">
        <v>1763</v>
      </c>
    </row>
    <row r="1101" spans="1:65" s="13" customFormat="1" ht="11.25">
      <c r="B1101" s="201"/>
      <c r="C1101" s="202"/>
      <c r="D1101" s="203" t="s">
        <v>129</v>
      </c>
      <c r="E1101" s="204" t="s">
        <v>1</v>
      </c>
      <c r="F1101" s="205" t="s">
        <v>232</v>
      </c>
      <c r="G1101" s="202"/>
      <c r="H1101" s="204" t="s">
        <v>1</v>
      </c>
      <c r="I1101" s="206"/>
      <c r="J1101" s="202"/>
      <c r="K1101" s="202"/>
      <c r="L1101" s="207"/>
      <c r="M1101" s="208"/>
      <c r="N1101" s="209"/>
      <c r="O1101" s="209"/>
      <c r="P1101" s="209"/>
      <c r="Q1101" s="209"/>
      <c r="R1101" s="209"/>
      <c r="S1101" s="209"/>
      <c r="T1101" s="210"/>
      <c r="AT1101" s="211" t="s">
        <v>129</v>
      </c>
      <c r="AU1101" s="211" t="s">
        <v>127</v>
      </c>
      <c r="AV1101" s="13" t="s">
        <v>80</v>
      </c>
      <c r="AW1101" s="13" t="s">
        <v>30</v>
      </c>
      <c r="AX1101" s="13" t="s">
        <v>72</v>
      </c>
      <c r="AY1101" s="211" t="s">
        <v>119</v>
      </c>
    </row>
    <row r="1102" spans="1:65" s="14" customFormat="1" ht="11.25">
      <c r="B1102" s="212"/>
      <c r="C1102" s="213"/>
      <c r="D1102" s="203" t="s">
        <v>129</v>
      </c>
      <c r="E1102" s="214" t="s">
        <v>1</v>
      </c>
      <c r="F1102" s="215" t="s">
        <v>386</v>
      </c>
      <c r="G1102" s="213"/>
      <c r="H1102" s="216">
        <v>4.87</v>
      </c>
      <c r="I1102" s="217"/>
      <c r="J1102" s="213"/>
      <c r="K1102" s="213"/>
      <c r="L1102" s="218"/>
      <c r="M1102" s="219"/>
      <c r="N1102" s="220"/>
      <c r="O1102" s="220"/>
      <c r="P1102" s="220"/>
      <c r="Q1102" s="220"/>
      <c r="R1102" s="220"/>
      <c r="S1102" s="220"/>
      <c r="T1102" s="221"/>
      <c r="AT1102" s="222" t="s">
        <v>129</v>
      </c>
      <c r="AU1102" s="222" t="s">
        <v>127</v>
      </c>
      <c r="AV1102" s="14" t="s">
        <v>127</v>
      </c>
      <c r="AW1102" s="14" t="s">
        <v>30</v>
      </c>
      <c r="AX1102" s="14" t="s">
        <v>72</v>
      </c>
      <c r="AY1102" s="222" t="s">
        <v>119</v>
      </c>
    </row>
    <row r="1103" spans="1:65" s="13" customFormat="1" ht="11.25">
      <c r="B1103" s="201"/>
      <c r="C1103" s="202"/>
      <c r="D1103" s="203" t="s">
        <v>129</v>
      </c>
      <c r="E1103" s="204" t="s">
        <v>1</v>
      </c>
      <c r="F1103" s="205" t="s">
        <v>1764</v>
      </c>
      <c r="G1103" s="202"/>
      <c r="H1103" s="204" t="s">
        <v>1</v>
      </c>
      <c r="I1103" s="206"/>
      <c r="J1103" s="202"/>
      <c r="K1103" s="202"/>
      <c r="L1103" s="207"/>
      <c r="M1103" s="208"/>
      <c r="N1103" s="209"/>
      <c r="O1103" s="209"/>
      <c r="P1103" s="209"/>
      <c r="Q1103" s="209"/>
      <c r="R1103" s="209"/>
      <c r="S1103" s="209"/>
      <c r="T1103" s="210"/>
      <c r="AT1103" s="211" t="s">
        <v>129</v>
      </c>
      <c r="AU1103" s="211" t="s">
        <v>127</v>
      </c>
      <c r="AV1103" s="13" t="s">
        <v>80</v>
      </c>
      <c r="AW1103" s="13" t="s">
        <v>30</v>
      </c>
      <c r="AX1103" s="13" t="s">
        <v>72</v>
      </c>
      <c r="AY1103" s="211" t="s">
        <v>119</v>
      </c>
    </row>
    <row r="1104" spans="1:65" s="14" customFormat="1" ht="11.25">
      <c r="B1104" s="212"/>
      <c r="C1104" s="213"/>
      <c r="D1104" s="203" t="s">
        <v>129</v>
      </c>
      <c r="E1104" s="214" t="s">
        <v>1</v>
      </c>
      <c r="F1104" s="215" t="s">
        <v>1765</v>
      </c>
      <c r="G1104" s="213"/>
      <c r="H1104" s="216">
        <v>19.3</v>
      </c>
      <c r="I1104" s="217"/>
      <c r="J1104" s="213"/>
      <c r="K1104" s="213"/>
      <c r="L1104" s="218"/>
      <c r="M1104" s="219"/>
      <c r="N1104" s="220"/>
      <c r="O1104" s="220"/>
      <c r="P1104" s="220"/>
      <c r="Q1104" s="220"/>
      <c r="R1104" s="220"/>
      <c r="S1104" s="220"/>
      <c r="T1104" s="221"/>
      <c r="AT1104" s="222" t="s">
        <v>129</v>
      </c>
      <c r="AU1104" s="222" t="s">
        <v>127</v>
      </c>
      <c r="AV1104" s="14" t="s">
        <v>127</v>
      </c>
      <c r="AW1104" s="14" t="s">
        <v>30</v>
      </c>
      <c r="AX1104" s="14" t="s">
        <v>72</v>
      </c>
      <c r="AY1104" s="222" t="s">
        <v>119</v>
      </c>
    </row>
    <row r="1105" spans="1:65" s="13" customFormat="1" ht="11.25">
      <c r="B1105" s="201"/>
      <c r="C1105" s="202"/>
      <c r="D1105" s="203" t="s">
        <v>129</v>
      </c>
      <c r="E1105" s="204" t="s">
        <v>1</v>
      </c>
      <c r="F1105" s="205" t="s">
        <v>244</v>
      </c>
      <c r="G1105" s="202"/>
      <c r="H1105" s="204" t="s">
        <v>1</v>
      </c>
      <c r="I1105" s="206"/>
      <c r="J1105" s="202"/>
      <c r="K1105" s="202"/>
      <c r="L1105" s="207"/>
      <c r="M1105" s="208"/>
      <c r="N1105" s="209"/>
      <c r="O1105" s="209"/>
      <c r="P1105" s="209"/>
      <c r="Q1105" s="209"/>
      <c r="R1105" s="209"/>
      <c r="S1105" s="209"/>
      <c r="T1105" s="210"/>
      <c r="AT1105" s="211" t="s">
        <v>129</v>
      </c>
      <c r="AU1105" s="211" t="s">
        <v>127</v>
      </c>
      <c r="AV1105" s="13" t="s">
        <v>80</v>
      </c>
      <c r="AW1105" s="13" t="s">
        <v>30</v>
      </c>
      <c r="AX1105" s="13" t="s">
        <v>72</v>
      </c>
      <c r="AY1105" s="211" t="s">
        <v>119</v>
      </c>
    </row>
    <row r="1106" spans="1:65" s="14" customFormat="1" ht="11.25">
      <c r="B1106" s="212"/>
      <c r="C1106" s="213"/>
      <c r="D1106" s="203" t="s">
        <v>129</v>
      </c>
      <c r="E1106" s="214" t="s">
        <v>1</v>
      </c>
      <c r="F1106" s="215" t="s">
        <v>245</v>
      </c>
      <c r="G1106" s="213"/>
      <c r="H1106" s="216">
        <v>1.39</v>
      </c>
      <c r="I1106" s="217"/>
      <c r="J1106" s="213"/>
      <c r="K1106" s="213"/>
      <c r="L1106" s="218"/>
      <c r="M1106" s="219"/>
      <c r="N1106" s="220"/>
      <c r="O1106" s="220"/>
      <c r="P1106" s="220"/>
      <c r="Q1106" s="220"/>
      <c r="R1106" s="220"/>
      <c r="S1106" s="220"/>
      <c r="T1106" s="221"/>
      <c r="AT1106" s="222" t="s">
        <v>129</v>
      </c>
      <c r="AU1106" s="222" t="s">
        <v>127</v>
      </c>
      <c r="AV1106" s="14" t="s">
        <v>127</v>
      </c>
      <c r="AW1106" s="14" t="s">
        <v>30</v>
      </c>
      <c r="AX1106" s="14" t="s">
        <v>72</v>
      </c>
      <c r="AY1106" s="222" t="s">
        <v>119</v>
      </c>
    </row>
    <row r="1107" spans="1:65" s="15" customFormat="1" ht="11.25">
      <c r="B1107" s="223"/>
      <c r="C1107" s="224"/>
      <c r="D1107" s="203" t="s">
        <v>129</v>
      </c>
      <c r="E1107" s="225" t="s">
        <v>1</v>
      </c>
      <c r="F1107" s="226" t="s">
        <v>138</v>
      </c>
      <c r="G1107" s="224"/>
      <c r="H1107" s="227">
        <v>25.560000000000002</v>
      </c>
      <c r="I1107" s="228"/>
      <c r="J1107" s="224"/>
      <c r="K1107" s="224"/>
      <c r="L1107" s="229"/>
      <c r="M1107" s="230"/>
      <c r="N1107" s="231"/>
      <c r="O1107" s="231"/>
      <c r="P1107" s="231"/>
      <c r="Q1107" s="231"/>
      <c r="R1107" s="231"/>
      <c r="S1107" s="231"/>
      <c r="T1107" s="232"/>
      <c r="AT1107" s="233" t="s">
        <v>129</v>
      </c>
      <c r="AU1107" s="233" t="s">
        <v>127</v>
      </c>
      <c r="AV1107" s="15" t="s">
        <v>126</v>
      </c>
      <c r="AW1107" s="15" t="s">
        <v>30</v>
      </c>
      <c r="AX1107" s="15" t="s">
        <v>80</v>
      </c>
      <c r="AY1107" s="233" t="s">
        <v>119</v>
      </c>
    </row>
    <row r="1108" spans="1:65" s="2" customFormat="1" ht="16.5" customHeight="1">
      <c r="A1108" s="34"/>
      <c r="B1108" s="35"/>
      <c r="C1108" s="187" t="s">
        <v>1766</v>
      </c>
      <c r="D1108" s="187" t="s">
        <v>122</v>
      </c>
      <c r="E1108" s="188" t="s">
        <v>1767</v>
      </c>
      <c r="F1108" s="189" t="s">
        <v>1768</v>
      </c>
      <c r="G1108" s="190" t="s">
        <v>125</v>
      </c>
      <c r="H1108" s="191">
        <v>22.65</v>
      </c>
      <c r="I1108" s="192"/>
      <c r="J1108" s="193">
        <f>ROUND(I1108*H1108,2)</f>
        <v>0</v>
      </c>
      <c r="K1108" s="194"/>
      <c r="L1108" s="39"/>
      <c r="M1108" s="195" t="s">
        <v>1</v>
      </c>
      <c r="N1108" s="196" t="s">
        <v>38</v>
      </c>
      <c r="O1108" s="71"/>
      <c r="P1108" s="197">
        <f>O1108*H1108</f>
        <v>0</v>
      </c>
      <c r="Q1108" s="197">
        <v>2.9999999999999997E-4</v>
      </c>
      <c r="R1108" s="197">
        <f>Q1108*H1108</f>
        <v>6.794999999999999E-3</v>
      </c>
      <c r="S1108" s="197">
        <v>0</v>
      </c>
      <c r="T1108" s="198">
        <f>S1108*H1108</f>
        <v>0</v>
      </c>
      <c r="U1108" s="34"/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R1108" s="199" t="s">
        <v>320</v>
      </c>
      <c r="AT1108" s="199" t="s">
        <v>122</v>
      </c>
      <c r="AU1108" s="199" t="s">
        <v>127</v>
      </c>
      <c r="AY1108" s="17" t="s">
        <v>119</v>
      </c>
      <c r="BE1108" s="200">
        <f>IF(N1108="základní",J1108,0)</f>
        <v>0</v>
      </c>
      <c r="BF1108" s="200">
        <f>IF(N1108="snížená",J1108,0)</f>
        <v>0</v>
      </c>
      <c r="BG1108" s="200">
        <f>IF(N1108="zákl. přenesená",J1108,0)</f>
        <v>0</v>
      </c>
      <c r="BH1108" s="200">
        <f>IF(N1108="sníž. přenesená",J1108,0)</f>
        <v>0</v>
      </c>
      <c r="BI1108" s="200">
        <f>IF(N1108="nulová",J1108,0)</f>
        <v>0</v>
      </c>
      <c r="BJ1108" s="17" t="s">
        <v>127</v>
      </c>
      <c r="BK1108" s="200">
        <f>ROUND(I1108*H1108,2)</f>
        <v>0</v>
      </c>
      <c r="BL1108" s="17" t="s">
        <v>320</v>
      </c>
      <c r="BM1108" s="199" t="s">
        <v>1769</v>
      </c>
    </row>
    <row r="1109" spans="1:65" s="13" customFormat="1" ht="11.25">
      <c r="B1109" s="201"/>
      <c r="C1109" s="202"/>
      <c r="D1109" s="203" t="s">
        <v>129</v>
      </c>
      <c r="E1109" s="204" t="s">
        <v>1</v>
      </c>
      <c r="F1109" s="205" t="s">
        <v>225</v>
      </c>
      <c r="G1109" s="202"/>
      <c r="H1109" s="204" t="s">
        <v>1</v>
      </c>
      <c r="I1109" s="206"/>
      <c r="J1109" s="202"/>
      <c r="K1109" s="202"/>
      <c r="L1109" s="207"/>
      <c r="M1109" s="208"/>
      <c r="N1109" s="209"/>
      <c r="O1109" s="209"/>
      <c r="P1109" s="209"/>
      <c r="Q1109" s="209"/>
      <c r="R1109" s="209"/>
      <c r="S1109" s="209"/>
      <c r="T1109" s="210"/>
      <c r="AT1109" s="211" t="s">
        <v>129</v>
      </c>
      <c r="AU1109" s="211" t="s">
        <v>127</v>
      </c>
      <c r="AV1109" s="13" t="s">
        <v>80</v>
      </c>
      <c r="AW1109" s="13" t="s">
        <v>30</v>
      </c>
      <c r="AX1109" s="13" t="s">
        <v>72</v>
      </c>
      <c r="AY1109" s="211" t="s">
        <v>119</v>
      </c>
    </row>
    <row r="1110" spans="1:65" s="14" customFormat="1" ht="11.25">
      <c r="B1110" s="212"/>
      <c r="C1110" s="213"/>
      <c r="D1110" s="203" t="s">
        <v>129</v>
      </c>
      <c r="E1110" s="214" t="s">
        <v>1</v>
      </c>
      <c r="F1110" s="215" t="s">
        <v>243</v>
      </c>
      <c r="G1110" s="213"/>
      <c r="H1110" s="216">
        <v>9.65</v>
      </c>
      <c r="I1110" s="217"/>
      <c r="J1110" s="213"/>
      <c r="K1110" s="213"/>
      <c r="L1110" s="218"/>
      <c r="M1110" s="219"/>
      <c r="N1110" s="220"/>
      <c r="O1110" s="220"/>
      <c r="P1110" s="220"/>
      <c r="Q1110" s="220"/>
      <c r="R1110" s="220"/>
      <c r="S1110" s="220"/>
      <c r="T1110" s="221"/>
      <c r="AT1110" s="222" t="s">
        <v>129</v>
      </c>
      <c r="AU1110" s="222" t="s">
        <v>127</v>
      </c>
      <c r="AV1110" s="14" t="s">
        <v>127</v>
      </c>
      <c r="AW1110" s="14" t="s">
        <v>30</v>
      </c>
      <c r="AX1110" s="14" t="s">
        <v>72</v>
      </c>
      <c r="AY1110" s="222" t="s">
        <v>119</v>
      </c>
    </row>
    <row r="1111" spans="1:65" s="13" customFormat="1" ht="11.25">
      <c r="B1111" s="201"/>
      <c r="C1111" s="202"/>
      <c r="D1111" s="203" t="s">
        <v>129</v>
      </c>
      <c r="E1111" s="204" t="s">
        <v>1</v>
      </c>
      <c r="F1111" s="205" t="s">
        <v>244</v>
      </c>
      <c r="G1111" s="202"/>
      <c r="H1111" s="204" t="s">
        <v>1</v>
      </c>
      <c r="I1111" s="206"/>
      <c r="J1111" s="202"/>
      <c r="K1111" s="202"/>
      <c r="L1111" s="207"/>
      <c r="M1111" s="208"/>
      <c r="N1111" s="209"/>
      <c r="O1111" s="209"/>
      <c r="P1111" s="209"/>
      <c r="Q1111" s="209"/>
      <c r="R1111" s="209"/>
      <c r="S1111" s="209"/>
      <c r="T1111" s="210"/>
      <c r="AT1111" s="211" t="s">
        <v>129</v>
      </c>
      <c r="AU1111" s="211" t="s">
        <v>127</v>
      </c>
      <c r="AV1111" s="13" t="s">
        <v>80</v>
      </c>
      <c r="AW1111" s="13" t="s">
        <v>30</v>
      </c>
      <c r="AX1111" s="13" t="s">
        <v>72</v>
      </c>
      <c r="AY1111" s="211" t="s">
        <v>119</v>
      </c>
    </row>
    <row r="1112" spans="1:65" s="14" customFormat="1" ht="11.25">
      <c r="B1112" s="212"/>
      <c r="C1112" s="213"/>
      <c r="D1112" s="203" t="s">
        <v>129</v>
      </c>
      <c r="E1112" s="214" t="s">
        <v>1</v>
      </c>
      <c r="F1112" s="215" t="s">
        <v>245</v>
      </c>
      <c r="G1112" s="213"/>
      <c r="H1112" s="216">
        <v>1.39</v>
      </c>
      <c r="I1112" s="217"/>
      <c r="J1112" s="213"/>
      <c r="K1112" s="213"/>
      <c r="L1112" s="218"/>
      <c r="M1112" s="219"/>
      <c r="N1112" s="220"/>
      <c r="O1112" s="220"/>
      <c r="P1112" s="220"/>
      <c r="Q1112" s="220"/>
      <c r="R1112" s="220"/>
      <c r="S1112" s="220"/>
      <c r="T1112" s="221"/>
      <c r="AT1112" s="222" t="s">
        <v>129</v>
      </c>
      <c r="AU1112" s="222" t="s">
        <v>127</v>
      </c>
      <c r="AV1112" s="14" t="s">
        <v>127</v>
      </c>
      <c r="AW1112" s="14" t="s">
        <v>30</v>
      </c>
      <c r="AX1112" s="14" t="s">
        <v>72</v>
      </c>
      <c r="AY1112" s="222" t="s">
        <v>119</v>
      </c>
    </row>
    <row r="1113" spans="1:65" s="13" customFormat="1" ht="11.25">
      <c r="B1113" s="201"/>
      <c r="C1113" s="202"/>
      <c r="D1113" s="203" t="s">
        <v>129</v>
      </c>
      <c r="E1113" s="204" t="s">
        <v>1</v>
      </c>
      <c r="F1113" s="205" t="s">
        <v>232</v>
      </c>
      <c r="G1113" s="202"/>
      <c r="H1113" s="204" t="s">
        <v>1</v>
      </c>
      <c r="I1113" s="206"/>
      <c r="J1113" s="202"/>
      <c r="K1113" s="202"/>
      <c r="L1113" s="207"/>
      <c r="M1113" s="208"/>
      <c r="N1113" s="209"/>
      <c r="O1113" s="209"/>
      <c r="P1113" s="209"/>
      <c r="Q1113" s="209"/>
      <c r="R1113" s="209"/>
      <c r="S1113" s="209"/>
      <c r="T1113" s="210"/>
      <c r="AT1113" s="211" t="s">
        <v>129</v>
      </c>
      <c r="AU1113" s="211" t="s">
        <v>127</v>
      </c>
      <c r="AV1113" s="13" t="s">
        <v>80</v>
      </c>
      <c r="AW1113" s="13" t="s">
        <v>30</v>
      </c>
      <c r="AX1113" s="13" t="s">
        <v>72</v>
      </c>
      <c r="AY1113" s="211" t="s">
        <v>119</v>
      </c>
    </row>
    <row r="1114" spans="1:65" s="14" customFormat="1" ht="11.25">
      <c r="B1114" s="212"/>
      <c r="C1114" s="213"/>
      <c r="D1114" s="203" t="s">
        <v>129</v>
      </c>
      <c r="E1114" s="214" t="s">
        <v>1</v>
      </c>
      <c r="F1114" s="215" t="s">
        <v>233</v>
      </c>
      <c r="G1114" s="213"/>
      <c r="H1114" s="216">
        <v>9.74</v>
      </c>
      <c r="I1114" s="217"/>
      <c r="J1114" s="213"/>
      <c r="K1114" s="213"/>
      <c r="L1114" s="218"/>
      <c r="M1114" s="219"/>
      <c r="N1114" s="220"/>
      <c r="O1114" s="220"/>
      <c r="P1114" s="220"/>
      <c r="Q1114" s="220"/>
      <c r="R1114" s="220"/>
      <c r="S1114" s="220"/>
      <c r="T1114" s="221"/>
      <c r="AT1114" s="222" t="s">
        <v>129</v>
      </c>
      <c r="AU1114" s="222" t="s">
        <v>127</v>
      </c>
      <c r="AV1114" s="14" t="s">
        <v>127</v>
      </c>
      <c r="AW1114" s="14" t="s">
        <v>30</v>
      </c>
      <c r="AX1114" s="14" t="s">
        <v>72</v>
      </c>
      <c r="AY1114" s="222" t="s">
        <v>119</v>
      </c>
    </row>
    <row r="1115" spans="1:65" s="13" customFormat="1" ht="11.25">
      <c r="B1115" s="201"/>
      <c r="C1115" s="202"/>
      <c r="D1115" s="203" t="s">
        <v>129</v>
      </c>
      <c r="E1115" s="204" t="s">
        <v>1</v>
      </c>
      <c r="F1115" s="205" t="s">
        <v>234</v>
      </c>
      <c r="G1115" s="202"/>
      <c r="H1115" s="204" t="s">
        <v>1</v>
      </c>
      <c r="I1115" s="206"/>
      <c r="J1115" s="202"/>
      <c r="K1115" s="202"/>
      <c r="L1115" s="207"/>
      <c r="M1115" s="208"/>
      <c r="N1115" s="209"/>
      <c r="O1115" s="209"/>
      <c r="P1115" s="209"/>
      <c r="Q1115" s="209"/>
      <c r="R1115" s="209"/>
      <c r="S1115" s="209"/>
      <c r="T1115" s="210"/>
      <c r="AT1115" s="211" t="s">
        <v>129</v>
      </c>
      <c r="AU1115" s="211" t="s">
        <v>127</v>
      </c>
      <c r="AV1115" s="13" t="s">
        <v>80</v>
      </c>
      <c r="AW1115" s="13" t="s">
        <v>30</v>
      </c>
      <c r="AX1115" s="13" t="s">
        <v>72</v>
      </c>
      <c r="AY1115" s="211" t="s">
        <v>119</v>
      </c>
    </row>
    <row r="1116" spans="1:65" s="14" customFormat="1" ht="11.25">
      <c r="B1116" s="212"/>
      <c r="C1116" s="213"/>
      <c r="D1116" s="203" t="s">
        <v>129</v>
      </c>
      <c r="E1116" s="214" t="s">
        <v>1</v>
      </c>
      <c r="F1116" s="215" t="s">
        <v>235</v>
      </c>
      <c r="G1116" s="213"/>
      <c r="H1116" s="216">
        <v>1.87</v>
      </c>
      <c r="I1116" s="217"/>
      <c r="J1116" s="213"/>
      <c r="K1116" s="213"/>
      <c r="L1116" s="218"/>
      <c r="M1116" s="219"/>
      <c r="N1116" s="220"/>
      <c r="O1116" s="220"/>
      <c r="P1116" s="220"/>
      <c r="Q1116" s="220"/>
      <c r="R1116" s="220"/>
      <c r="S1116" s="220"/>
      <c r="T1116" s="221"/>
      <c r="AT1116" s="222" t="s">
        <v>129</v>
      </c>
      <c r="AU1116" s="222" t="s">
        <v>127</v>
      </c>
      <c r="AV1116" s="14" t="s">
        <v>127</v>
      </c>
      <c r="AW1116" s="14" t="s">
        <v>30</v>
      </c>
      <c r="AX1116" s="14" t="s">
        <v>72</v>
      </c>
      <c r="AY1116" s="222" t="s">
        <v>119</v>
      </c>
    </row>
    <row r="1117" spans="1:65" s="15" customFormat="1" ht="11.25">
      <c r="B1117" s="223"/>
      <c r="C1117" s="224"/>
      <c r="D1117" s="203" t="s">
        <v>129</v>
      </c>
      <c r="E1117" s="225" t="s">
        <v>1</v>
      </c>
      <c r="F1117" s="226" t="s">
        <v>138</v>
      </c>
      <c r="G1117" s="224"/>
      <c r="H1117" s="227">
        <v>22.650000000000002</v>
      </c>
      <c r="I1117" s="228"/>
      <c r="J1117" s="224"/>
      <c r="K1117" s="224"/>
      <c r="L1117" s="229"/>
      <c r="M1117" s="230"/>
      <c r="N1117" s="231"/>
      <c r="O1117" s="231"/>
      <c r="P1117" s="231"/>
      <c r="Q1117" s="231"/>
      <c r="R1117" s="231"/>
      <c r="S1117" s="231"/>
      <c r="T1117" s="232"/>
      <c r="AT1117" s="233" t="s">
        <v>129</v>
      </c>
      <c r="AU1117" s="233" t="s">
        <v>127</v>
      </c>
      <c r="AV1117" s="15" t="s">
        <v>126</v>
      </c>
      <c r="AW1117" s="15" t="s">
        <v>30</v>
      </c>
      <c r="AX1117" s="15" t="s">
        <v>80</v>
      </c>
      <c r="AY1117" s="233" t="s">
        <v>119</v>
      </c>
    </row>
    <row r="1118" spans="1:65" s="2" customFormat="1" ht="37.9" customHeight="1">
      <c r="A1118" s="34"/>
      <c r="B1118" s="35"/>
      <c r="C1118" s="239" t="s">
        <v>1770</v>
      </c>
      <c r="D1118" s="239" t="s">
        <v>202</v>
      </c>
      <c r="E1118" s="240" t="s">
        <v>1771</v>
      </c>
      <c r="F1118" s="241" t="s">
        <v>1772</v>
      </c>
      <c r="G1118" s="242" t="s">
        <v>125</v>
      </c>
      <c r="H1118" s="243">
        <v>24.914999999999999</v>
      </c>
      <c r="I1118" s="244"/>
      <c r="J1118" s="245">
        <f>ROUND(I1118*H1118,2)</f>
        <v>0</v>
      </c>
      <c r="K1118" s="246"/>
      <c r="L1118" s="247"/>
      <c r="M1118" s="248" t="s">
        <v>1</v>
      </c>
      <c r="N1118" s="249" t="s">
        <v>38</v>
      </c>
      <c r="O1118" s="71"/>
      <c r="P1118" s="197">
        <f>O1118*H1118</f>
        <v>0</v>
      </c>
      <c r="Q1118" s="197">
        <v>2.5999999999999999E-3</v>
      </c>
      <c r="R1118" s="197">
        <f>Q1118*H1118</f>
        <v>6.4778999999999989E-2</v>
      </c>
      <c r="S1118" s="197">
        <v>0</v>
      </c>
      <c r="T1118" s="198">
        <f>S1118*H1118</f>
        <v>0</v>
      </c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R1118" s="199" t="s">
        <v>406</v>
      </c>
      <c r="AT1118" s="199" t="s">
        <v>202</v>
      </c>
      <c r="AU1118" s="199" t="s">
        <v>127</v>
      </c>
      <c r="AY1118" s="17" t="s">
        <v>119</v>
      </c>
      <c r="BE1118" s="200">
        <f>IF(N1118="základní",J1118,0)</f>
        <v>0</v>
      </c>
      <c r="BF1118" s="200">
        <f>IF(N1118="snížená",J1118,0)</f>
        <v>0</v>
      </c>
      <c r="BG1118" s="200">
        <f>IF(N1118="zákl. přenesená",J1118,0)</f>
        <v>0</v>
      </c>
      <c r="BH1118" s="200">
        <f>IF(N1118="sníž. přenesená",J1118,0)</f>
        <v>0</v>
      </c>
      <c r="BI1118" s="200">
        <f>IF(N1118="nulová",J1118,0)</f>
        <v>0</v>
      </c>
      <c r="BJ1118" s="17" t="s">
        <v>127</v>
      </c>
      <c r="BK1118" s="200">
        <f>ROUND(I1118*H1118,2)</f>
        <v>0</v>
      </c>
      <c r="BL1118" s="17" t="s">
        <v>320</v>
      </c>
      <c r="BM1118" s="199" t="s">
        <v>1773</v>
      </c>
    </row>
    <row r="1119" spans="1:65" s="13" customFormat="1" ht="11.25">
      <c r="B1119" s="201"/>
      <c r="C1119" s="202"/>
      <c r="D1119" s="203" t="s">
        <v>129</v>
      </c>
      <c r="E1119" s="204" t="s">
        <v>1</v>
      </c>
      <c r="F1119" s="205" t="s">
        <v>1774</v>
      </c>
      <c r="G1119" s="202"/>
      <c r="H1119" s="204" t="s">
        <v>1</v>
      </c>
      <c r="I1119" s="206"/>
      <c r="J1119" s="202"/>
      <c r="K1119" s="202"/>
      <c r="L1119" s="207"/>
      <c r="M1119" s="208"/>
      <c r="N1119" s="209"/>
      <c r="O1119" s="209"/>
      <c r="P1119" s="209"/>
      <c r="Q1119" s="209"/>
      <c r="R1119" s="209"/>
      <c r="S1119" s="209"/>
      <c r="T1119" s="210"/>
      <c r="AT1119" s="211" t="s">
        <v>129</v>
      </c>
      <c r="AU1119" s="211" t="s">
        <v>127</v>
      </c>
      <c r="AV1119" s="13" t="s">
        <v>80</v>
      </c>
      <c r="AW1119" s="13" t="s">
        <v>30</v>
      </c>
      <c r="AX1119" s="13" t="s">
        <v>72</v>
      </c>
      <c r="AY1119" s="211" t="s">
        <v>119</v>
      </c>
    </row>
    <row r="1120" spans="1:65" s="14" customFormat="1" ht="11.25">
      <c r="B1120" s="212"/>
      <c r="C1120" s="213"/>
      <c r="D1120" s="203" t="s">
        <v>129</v>
      </c>
      <c r="E1120" s="214" t="s">
        <v>1</v>
      </c>
      <c r="F1120" s="215" t="s">
        <v>1775</v>
      </c>
      <c r="G1120" s="213"/>
      <c r="H1120" s="216">
        <v>22.65</v>
      </c>
      <c r="I1120" s="217"/>
      <c r="J1120" s="213"/>
      <c r="K1120" s="213"/>
      <c r="L1120" s="218"/>
      <c r="M1120" s="219"/>
      <c r="N1120" s="220"/>
      <c r="O1120" s="220"/>
      <c r="P1120" s="220"/>
      <c r="Q1120" s="220"/>
      <c r="R1120" s="220"/>
      <c r="S1120" s="220"/>
      <c r="T1120" s="221"/>
      <c r="AT1120" s="222" t="s">
        <v>129</v>
      </c>
      <c r="AU1120" s="222" t="s">
        <v>127</v>
      </c>
      <c r="AV1120" s="14" t="s">
        <v>127</v>
      </c>
      <c r="AW1120" s="14" t="s">
        <v>30</v>
      </c>
      <c r="AX1120" s="14" t="s">
        <v>80</v>
      </c>
      <c r="AY1120" s="222" t="s">
        <v>119</v>
      </c>
    </row>
    <row r="1121" spans="1:65" s="14" customFormat="1" ht="11.25">
      <c r="B1121" s="212"/>
      <c r="C1121" s="213"/>
      <c r="D1121" s="203" t="s">
        <v>129</v>
      </c>
      <c r="E1121" s="213"/>
      <c r="F1121" s="215" t="s">
        <v>1776</v>
      </c>
      <c r="G1121" s="213"/>
      <c r="H1121" s="216">
        <v>24.914999999999999</v>
      </c>
      <c r="I1121" s="217"/>
      <c r="J1121" s="213"/>
      <c r="K1121" s="213"/>
      <c r="L1121" s="218"/>
      <c r="M1121" s="219"/>
      <c r="N1121" s="220"/>
      <c r="O1121" s="220"/>
      <c r="P1121" s="220"/>
      <c r="Q1121" s="220"/>
      <c r="R1121" s="220"/>
      <c r="S1121" s="220"/>
      <c r="T1121" s="221"/>
      <c r="AT1121" s="222" t="s">
        <v>129</v>
      </c>
      <c r="AU1121" s="222" t="s">
        <v>127</v>
      </c>
      <c r="AV1121" s="14" t="s">
        <v>127</v>
      </c>
      <c r="AW1121" s="14" t="s">
        <v>4</v>
      </c>
      <c r="AX1121" s="14" t="s">
        <v>80</v>
      </c>
      <c r="AY1121" s="222" t="s">
        <v>119</v>
      </c>
    </row>
    <row r="1122" spans="1:65" s="2" customFormat="1" ht="24.2" customHeight="1">
      <c r="A1122" s="34"/>
      <c r="B1122" s="35"/>
      <c r="C1122" s="187" t="s">
        <v>1777</v>
      </c>
      <c r="D1122" s="187" t="s">
        <v>122</v>
      </c>
      <c r="E1122" s="188" t="s">
        <v>1778</v>
      </c>
      <c r="F1122" s="189" t="s">
        <v>1779</v>
      </c>
      <c r="G1122" s="190" t="s">
        <v>390</v>
      </c>
      <c r="H1122" s="191">
        <v>9</v>
      </c>
      <c r="I1122" s="192"/>
      <c r="J1122" s="193">
        <f>ROUND(I1122*H1122,2)</f>
        <v>0</v>
      </c>
      <c r="K1122" s="194"/>
      <c r="L1122" s="39"/>
      <c r="M1122" s="195" t="s">
        <v>1</v>
      </c>
      <c r="N1122" s="196" t="s">
        <v>38</v>
      </c>
      <c r="O1122" s="71"/>
      <c r="P1122" s="197">
        <f>O1122*H1122</f>
        <v>0</v>
      </c>
      <c r="Q1122" s="197">
        <v>1.84E-5</v>
      </c>
      <c r="R1122" s="197">
        <f>Q1122*H1122</f>
        <v>1.6560000000000001E-4</v>
      </c>
      <c r="S1122" s="197">
        <v>0</v>
      </c>
      <c r="T1122" s="198">
        <f>S1122*H1122</f>
        <v>0</v>
      </c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R1122" s="199" t="s">
        <v>320</v>
      </c>
      <c r="AT1122" s="199" t="s">
        <v>122</v>
      </c>
      <c r="AU1122" s="199" t="s">
        <v>127</v>
      </c>
      <c r="AY1122" s="17" t="s">
        <v>119</v>
      </c>
      <c r="BE1122" s="200">
        <f>IF(N1122="základní",J1122,0)</f>
        <v>0</v>
      </c>
      <c r="BF1122" s="200">
        <f>IF(N1122="snížená",J1122,0)</f>
        <v>0</v>
      </c>
      <c r="BG1122" s="200">
        <f>IF(N1122="zákl. přenesená",J1122,0)</f>
        <v>0</v>
      </c>
      <c r="BH1122" s="200">
        <f>IF(N1122="sníž. přenesená",J1122,0)</f>
        <v>0</v>
      </c>
      <c r="BI1122" s="200">
        <f>IF(N1122="nulová",J1122,0)</f>
        <v>0</v>
      </c>
      <c r="BJ1122" s="17" t="s">
        <v>127</v>
      </c>
      <c r="BK1122" s="200">
        <f>ROUND(I1122*H1122,2)</f>
        <v>0</v>
      </c>
      <c r="BL1122" s="17" t="s">
        <v>320</v>
      </c>
      <c r="BM1122" s="199" t="s">
        <v>1780</v>
      </c>
    </row>
    <row r="1123" spans="1:65" s="2" customFormat="1" ht="16.5" customHeight="1">
      <c r="A1123" s="34"/>
      <c r="B1123" s="35"/>
      <c r="C1123" s="187" t="s">
        <v>1781</v>
      </c>
      <c r="D1123" s="187" t="s">
        <v>122</v>
      </c>
      <c r="E1123" s="188" t="s">
        <v>1782</v>
      </c>
      <c r="F1123" s="189" t="s">
        <v>1783</v>
      </c>
      <c r="G1123" s="190" t="s">
        <v>390</v>
      </c>
      <c r="H1123" s="191">
        <v>10.18</v>
      </c>
      <c r="I1123" s="192"/>
      <c r="J1123" s="193">
        <f>ROUND(I1123*H1123,2)</f>
        <v>0</v>
      </c>
      <c r="K1123" s="194"/>
      <c r="L1123" s="39"/>
      <c r="M1123" s="195" t="s">
        <v>1</v>
      </c>
      <c r="N1123" s="196" t="s">
        <v>38</v>
      </c>
      <c r="O1123" s="71"/>
      <c r="P1123" s="197">
        <f>O1123*H1123</f>
        <v>0</v>
      </c>
      <c r="Q1123" s="197">
        <v>1.4935E-5</v>
      </c>
      <c r="R1123" s="197">
        <f>Q1123*H1123</f>
        <v>1.520383E-4</v>
      </c>
      <c r="S1123" s="197">
        <v>0</v>
      </c>
      <c r="T1123" s="198">
        <f>S1123*H1123</f>
        <v>0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199" t="s">
        <v>320</v>
      </c>
      <c r="AT1123" s="199" t="s">
        <v>122</v>
      </c>
      <c r="AU1123" s="199" t="s">
        <v>127</v>
      </c>
      <c r="AY1123" s="17" t="s">
        <v>119</v>
      </c>
      <c r="BE1123" s="200">
        <f>IF(N1123="základní",J1123,0)</f>
        <v>0</v>
      </c>
      <c r="BF1123" s="200">
        <f>IF(N1123="snížená",J1123,0)</f>
        <v>0</v>
      </c>
      <c r="BG1123" s="200">
        <f>IF(N1123="zákl. přenesená",J1123,0)</f>
        <v>0</v>
      </c>
      <c r="BH1123" s="200">
        <f>IF(N1123="sníž. přenesená",J1123,0)</f>
        <v>0</v>
      </c>
      <c r="BI1123" s="200">
        <f>IF(N1123="nulová",J1123,0)</f>
        <v>0</v>
      </c>
      <c r="BJ1123" s="17" t="s">
        <v>127</v>
      </c>
      <c r="BK1123" s="200">
        <f>ROUND(I1123*H1123,2)</f>
        <v>0</v>
      </c>
      <c r="BL1123" s="17" t="s">
        <v>320</v>
      </c>
      <c r="BM1123" s="199" t="s">
        <v>1784</v>
      </c>
    </row>
    <row r="1124" spans="1:65" s="13" customFormat="1" ht="11.25">
      <c r="B1124" s="201"/>
      <c r="C1124" s="202"/>
      <c r="D1124" s="203" t="s">
        <v>129</v>
      </c>
      <c r="E1124" s="204" t="s">
        <v>1</v>
      </c>
      <c r="F1124" s="205" t="s">
        <v>234</v>
      </c>
      <c r="G1124" s="202"/>
      <c r="H1124" s="204" t="s">
        <v>1</v>
      </c>
      <c r="I1124" s="206"/>
      <c r="J1124" s="202"/>
      <c r="K1124" s="202"/>
      <c r="L1124" s="207"/>
      <c r="M1124" s="208"/>
      <c r="N1124" s="209"/>
      <c r="O1124" s="209"/>
      <c r="P1124" s="209"/>
      <c r="Q1124" s="209"/>
      <c r="R1124" s="209"/>
      <c r="S1124" s="209"/>
      <c r="T1124" s="210"/>
      <c r="AT1124" s="211" t="s">
        <v>129</v>
      </c>
      <c r="AU1124" s="211" t="s">
        <v>127</v>
      </c>
      <c r="AV1124" s="13" t="s">
        <v>80</v>
      </c>
      <c r="AW1124" s="13" t="s">
        <v>30</v>
      </c>
      <c r="AX1124" s="13" t="s">
        <v>72</v>
      </c>
      <c r="AY1124" s="211" t="s">
        <v>119</v>
      </c>
    </row>
    <row r="1125" spans="1:65" s="14" customFormat="1" ht="11.25">
      <c r="B1125" s="212"/>
      <c r="C1125" s="213"/>
      <c r="D1125" s="203" t="s">
        <v>129</v>
      </c>
      <c r="E1125" s="214" t="s">
        <v>1</v>
      </c>
      <c r="F1125" s="215" t="s">
        <v>1785</v>
      </c>
      <c r="G1125" s="213"/>
      <c r="H1125" s="216">
        <v>5.5000000000000009</v>
      </c>
      <c r="I1125" s="217"/>
      <c r="J1125" s="213"/>
      <c r="K1125" s="213"/>
      <c r="L1125" s="218"/>
      <c r="M1125" s="219"/>
      <c r="N1125" s="220"/>
      <c r="O1125" s="220"/>
      <c r="P1125" s="220"/>
      <c r="Q1125" s="220"/>
      <c r="R1125" s="220"/>
      <c r="S1125" s="220"/>
      <c r="T1125" s="221"/>
      <c r="AT1125" s="222" t="s">
        <v>129</v>
      </c>
      <c r="AU1125" s="222" t="s">
        <v>127</v>
      </c>
      <c r="AV1125" s="14" t="s">
        <v>127</v>
      </c>
      <c r="AW1125" s="14" t="s">
        <v>30</v>
      </c>
      <c r="AX1125" s="14" t="s">
        <v>72</v>
      </c>
      <c r="AY1125" s="222" t="s">
        <v>119</v>
      </c>
    </row>
    <row r="1126" spans="1:65" s="13" customFormat="1" ht="11.25">
      <c r="B1126" s="201"/>
      <c r="C1126" s="202"/>
      <c r="D1126" s="203" t="s">
        <v>129</v>
      </c>
      <c r="E1126" s="204" t="s">
        <v>1</v>
      </c>
      <c r="F1126" s="205" t="s">
        <v>244</v>
      </c>
      <c r="G1126" s="202"/>
      <c r="H1126" s="204" t="s">
        <v>1</v>
      </c>
      <c r="I1126" s="206"/>
      <c r="J1126" s="202"/>
      <c r="K1126" s="202"/>
      <c r="L1126" s="207"/>
      <c r="M1126" s="208"/>
      <c r="N1126" s="209"/>
      <c r="O1126" s="209"/>
      <c r="P1126" s="209"/>
      <c r="Q1126" s="209"/>
      <c r="R1126" s="209"/>
      <c r="S1126" s="209"/>
      <c r="T1126" s="210"/>
      <c r="AT1126" s="211" t="s">
        <v>129</v>
      </c>
      <c r="AU1126" s="211" t="s">
        <v>127</v>
      </c>
      <c r="AV1126" s="13" t="s">
        <v>80</v>
      </c>
      <c r="AW1126" s="13" t="s">
        <v>30</v>
      </c>
      <c r="AX1126" s="13" t="s">
        <v>72</v>
      </c>
      <c r="AY1126" s="211" t="s">
        <v>119</v>
      </c>
    </row>
    <row r="1127" spans="1:65" s="14" customFormat="1" ht="11.25">
      <c r="B1127" s="212"/>
      <c r="C1127" s="213"/>
      <c r="D1127" s="203" t="s">
        <v>129</v>
      </c>
      <c r="E1127" s="214" t="s">
        <v>1</v>
      </c>
      <c r="F1127" s="215" t="s">
        <v>1786</v>
      </c>
      <c r="G1127" s="213"/>
      <c r="H1127" s="216">
        <v>4.68</v>
      </c>
      <c r="I1127" s="217"/>
      <c r="J1127" s="213"/>
      <c r="K1127" s="213"/>
      <c r="L1127" s="218"/>
      <c r="M1127" s="219"/>
      <c r="N1127" s="220"/>
      <c r="O1127" s="220"/>
      <c r="P1127" s="220"/>
      <c r="Q1127" s="220"/>
      <c r="R1127" s="220"/>
      <c r="S1127" s="220"/>
      <c r="T1127" s="221"/>
      <c r="AT1127" s="222" t="s">
        <v>129</v>
      </c>
      <c r="AU1127" s="222" t="s">
        <v>127</v>
      </c>
      <c r="AV1127" s="14" t="s">
        <v>127</v>
      </c>
      <c r="AW1127" s="14" t="s">
        <v>30</v>
      </c>
      <c r="AX1127" s="14" t="s">
        <v>72</v>
      </c>
      <c r="AY1127" s="222" t="s">
        <v>119</v>
      </c>
    </row>
    <row r="1128" spans="1:65" s="15" customFormat="1" ht="11.25">
      <c r="B1128" s="223"/>
      <c r="C1128" s="224"/>
      <c r="D1128" s="203" t="s">
        <v>129</v>
      </c>
      <c r="E1128" s="225" t="s">
        <v>1</v>
      </c>
      <c r="F1128" s="226" t="s">
        <v>138</v>
      </c>
      <c r="G1128" s="224"/>
      <c r="H1128" s="227">
        <v>10.18</v>
      </c>
      <c r="I1128" s="228"/>
      <c r="J1128" s="224"/>
      <c r="K1128" s="224"/>
      <c r="L1128" s="229"/>
      <c r="M1128" s="230"/>
      <c r="N1128" s="231"/>
      <c r="O1128" s="231"/>
      <c r="P1128" s="231"/>
      <c r="Q1128" s="231"/>
      <c r="R1128" s="231"/>
      <c r="S1128" s="231"/>
      <c r="T1128" s="232"/>
      <c r="AT1128" s="233" t="s">
        <v>129</v>
      </c>
      <c r="AU1128" s="233" t="s">
        <v>127</v>
      </c>
      <c r="AV1128" s="15" t="s">
        <v>126</v>
      </c>
      <c r="AW1128" s="15" t="s">
        <v>30</v>
      </c>
      <c r="AX1128" s="15" t="s">
        <v>80</v>
      </c>
      <c r="AY1128" s="233" t="s">
        <v>119</v>
      </c>
    </row>
    <row r="1129" spans="1:65" s="2" customFormat="1" ht="16.5" customHeight="1">
      <c r="A1129" s="34"/>
      <c r="B1129" s="35"/>
      <c r="C1129" s="239" t="s">
        <v>1787</v>
      </c>
      <c r="D1129" s="239" t="s">
        <v>202</v>
      </c>
      <c r="E1129" s="240" t="s">
        <v>1788</v>
      </c>
      <c r="F1129" s="241" t="s">
        <v>1789</v>
      </c>
      <c r="G1129" s="242" t="s">
        <v>390</v>
      </c>
      <c r="H1129" s="243">
        <v>10.689</v>
      </c>
      <c r="I1129" s="244"/>
      <c r="J1129" s="245">
        <f>ROUND(I1129*H1129,2)</f>
        <v>0</v>
      </c>
      <c r="K1129" s="246"/>
      <c r="L1129" s="247"/>
      <c r="M1129" s="248" t="s">
        <v>1</v>
      </c>
      <c r="N1129" s="249" t="s">
        <v>38</v>
      </c>
      <c r="O1129" s="71"/>
      <c r="P1129" s="197">
        <f>O1129*H1129</f>
        <v>0</v>
      </c>
      <c r="Q1129" s="197">
        <v>3.5E-4</v>
      </c>
      <c r="R1129" s="197">
        <f>Q1129*H1129</f>
        <v>3.7411499999999999E-3</v>
      </c>
      <c r="S1129" s="197">
        <v>0</v>
      </c>
      <c r="T1129" s="198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9" t="s">
        <v>406</v>
      </c>
      <c r="AT1129" s="199" t="s">
        <v>202</v>
      </c>
      <c r="AU1129" s="199" t="s">
        <v>127</v>
      </c>
      <c r="AY1129" s="17" t="s">
        <v>119</v>
      </c>
      <c r="BE1129" s="200">
        <f>IF(N1129="základní",J1129,0)</f>
        <v>0</v>
      </c>
      <c r="BF1129" s="200">
        <f>IF(N1129="snížená",J1129,0)</f>
        <v>0</v>
      </c>
      <c r="BG1129" s="200">
        <f>IF(N1129="zákl. přenesená",J1129,0)</f>
        <v>0</v>
      </c>
      <c r="BH1129" s="200">
        <f>IF(N1129="sníž. přenesená",J1129,0)</f>
        <v>0</v>
      </c>
      <c r="BI1129" s="200">
        <f>IF(N1129="nulová",J1129,0)</f>
        <v>0</v>
      </c>
      <c r="BJ1129" s="17" t="s">
        <v>127</v>
      </c>
      <c r="BK1129" s="200">
        <f>ROUND(I1129*H1129,2)</f>
        <v>0</v>
      </c>
      <c r="BL1129" s="17" t="s">
        <v>320</v>
      </c>
      <c r="BM1129" s="199" t="s">
        <v>1790</v>
      </c>
    </row>
    <row r="1130" spans="1:65" s="14" customFormat="1" ht="11.25">
      <c r="B1130" s="212"/>
      <c r="C1130" s="213"/>
      <c r="D1130" s="203" t="s">
        <v>129</v>
      </c>
      <c r="E1130" s="213"/>
      <c r="F1130" s="215" t="s">
        <v>1791</v>
      </c>
      <c r="G1130" s="213"/>
      <c r="H1130" s="216">
        <v>10.689</v>
      </c>
      <c r="I1130" s="217"/>
      <c r="J1130" s="213"/>
      <c r="K1130" s="213"/>
      <c r="L1130" s="218"/>
      <c r="M1130" s="219"/>
      <c r="N1130" s="220"/>
      <c r="O1130" s="220"/>
      <c r="P1130" s="220"/>
      <c r="Q1130" s="220"/>
      <c r="R1130" s="220"/>
      <c r="S1130" s="220"/>
      <c r="T1130" s="221"/>
      <c r="AT1130" s="222" t="s">
        <v>129</v>
      </c>
      <c r="AU1130" s="222" t="s">
        <v>127</v>
      </c>
      <c r="AV1130" s="14" t="s">
        <v>127</v>
      </c>
      <c r="AW1130" s="14" t="s">
        <v>4</v>
      </c>
      <c r="AX1130" s="14" t="s">
        <v>80</v>
      </c>
      <c r="AY1130" s="222" t="s">
        <v>119</v>
      </c>
    </row>
    <row r="1131" spans="1:65" s="2" customFormat="1" ht="16.5" customHeight="1">
      <c r="A1131" s="34"/>
      <c r="B1131" s="35"/>
      <c r="C1131" s="187" t="s">
        <v>1792</v>
      </c>
      <c r="D1131" s="187" t="s">
        <v>122</v>
      </c>
      <c r="E1131" s="188" t="s">
        <v>1793</v>
      </c>
      <c r="F1131" s="189" t="s">
        <v>1794</v>
      </c>
      <c r="G1131" s="190" t="s">
        <v>390</v>
      </c>
      <c r="H1131" s="191">
        <v>23.92</v>
      </c>
      <c r="I1131" s="192"/>
      <c r="J1131" s="193">
        <f>ROUND(I1131*H1131,2)</f>
        <v>0</v>
      </c>
      <c r="K1131" s="194"/>
      <c r="L1131" s="39"/>
      <c r="M1131" s="195" t="s">
        <v>1</v>
      </c>
      <c r="N1131" s="196" t="s">
        <v>38</v>
      </c>
      <c r="O1131" s="71"/>
      <c r="P1131" s="197">
        <f>O1131*H1131</f>
        <v>0</v>
      </c>
      <c r="Q1131" s="197">
        <v>3.0000000000000001E-5</v>
      </c>
      <c r="R1131" s="197">
        <f>Q1131*H1131</f>
        <v>7.176000000000001E-4</v>
      </c>
      <c r="S1131" s="197">
        <v>0</v>
      </c>
      <c r="T1131" s="198">
        <f>S1131*H1131</f>
        <v>0</v>
      </c>
      <c r="U1131" s="34"/>
      <c r="V1131" s="34"/>
      <c r="W1131" s="34"/>
      <c r="X1131" s="34"/>
      <c r="Y1131" s="34"/>
      <c r="Z1131" s="34"/>
      <c r="AA1131" s="34"/>
      <c r="AB1131" s="34"/>
      <c r="AC1131" s="34"/>
      <c r="AD1131" s="34"/>
      <c r="AE1131" s="34"/>
      <c r="AR1131" s="199" t="s">
        <v>320</v>
      </c>
      <c r="AT1131" s="199" t="s">
        <v>122</v>
      </c>
      <c r="AU1131" s="199" t="s">
        <v>127</v>
      </c>
      <c r="AY1131" s="17" t="s">
        <v>119</v>
      </c>
      <c r="BE1131" s="200">
        <f>IF(N1131="základní",J1131,0)</f>
        <v>0</v>
      </c>
      <c r="BF1131" s="200">
        <f>IF(N1131="snížená",J1131,0)</f>
        <v>0</v>
      </c>
      <c r="BG1131" s="200">
        <f>IF(N1131="zákl. přenesená",J1131,0)</f>
        <v>0</v>
      </c>
      <c r="BH1131" s="200">
        <f>IF(N1131="sníž. přenesená",J1131,0)</f>
        <v>0</v>
      </c>
      <c r="BI1131" s="200">
        <f>IF(N1131="nulová",J1131,0)</f>
        <v>0</v>
      </c>
      <c r="BJ1131" s="17" t="s">
        <v>127</v>
      </c>
      <c r="BK1131" s="200">
        <f>ROUND(I1131*H1131,2)</f>
        <v>0</v>
      </c>
      <c r="BL1131" s="17" t="s">
        <v>320</v>
      </c>
      <c r="BM1131" s="199" t="s">
        <v>1795</v>
      </c>
    </row>
    <row r="1132" spans="1:65" s="13" customFormat="1" ht="11.25">
      <c r="B1132" s="201"/>
      <c r="C1132" s="202"/>
      <c r="D1132" s="203" t="s">
        <v>129</v>
      </c>
      <c r="E1132" s="204" t="s">
        <v>1</v>
      </c>
      <c r="F1132" s="205" t="s">
        <v>1796</v>
      </c>
      <c r="G1132" s="202"/>
      <c r="H1132" s="204" t="s">
        <v>1</v>
      </c>
      <c r="I1132" s="206"/>
      <c r="J1132" s="202"/>
      <c r="K1132" s="202"/>
      <c r="L1132" s="207"/>
      <c r="M1132" s="208"/>
      <c r="N1132" s="209"/>
      <c r="O1132" s="209"/>
      <c r="P1132" s="209"/>
      <c r="Q1132" s="209"/>
      <c r="R1132" s="209"/>
      <c r="S1132" s="209"/>
      <c r="T1132" s="210"/>
      <c r="AT1132" s="211" t="s">
        <v>129</v>
      </c>
      <c r="AU1132" s="211" t="s">
        <v>127</v>
      </c>
      <c r="AV1132" s="13" t="s">
        <v>80</v>
      </c>
      <c r="AW1132" s="13" t="s">
        <v>30</v>
      </c>
      <c r="AX1132" s="13" t="s">
        <v>72</v>
      </c>
      <c r="AY1132" s="211" t="s">
        <v>119</v>
      </c>
    </row>
    <row r="1133" spans="1:65" s="13" customFormat="1" ht="11.25">
      <c r="B1133" s="201"/>
      <c r="C1133" s="202"/>
      <c r="D1133" s="203" t="s">
        <v>129</v>
      </c>
      <c r="E1133" s="204" t="s">
        <v>1</v>
      </c>
      <c r="F1133" s="205" t="s">
        <v>232</v>
      </c>
      <c r="G1133" s="202"/>
      <c r="H1133" s="204" t="s">
        <v>1</v>
      </c>
      <c r="I1133" s="206"/>
      <c r="J1133" s="202"/>
      <c r="K1133" s="202"/>
      <c r="L1133" s="207"/>
      <c r="M1133" s="208"/>
      <c r="N1133" s="209"/>
      <c r="O1133" s="209"/>
      <c r="P1133" s="209"/>
      <c r="Q1133" s="209"/>
      <c r="R1133" s="209"/>
      <c r="S1133" s="209"/>
      <c r="T1133" s="210"/>
      <c r="AT1133" s="211" t="s">
        <v>129</v>
      </c>
      <c r="AU1133" s="211" t="s">
        <v>127</v>
      </c>
      <c r="AV1133" s="13" t="s">
        <v>80</v>
      </c>
      <c r="AW1133" s="13" t="s">
        <v>30</v>
      </c>
      <c r="AX1133" s="13" t="s">
        <v>72</v>
      </c>
      <c r="AY1133" s="211" t="s">
        <v>119</v>
      </c>
    </row>
    <row r="1134" spans="1:65" s="14" customFormat="1" ht="11.25">
      <c r="B1134" s="212"/>
      <c r="C1134" s="213"/>
      <c r="D1134" s="203" t="s">
        <v>129</v>
      </c>
      <c r="E1134" s="214" t="s">
        <v>1</v>
      </c>
      <c r="F1134" s="215" t="s">
        <v>1797</v>
      </c>
      <c r="G1134" s="213"/>
      <c r="H1134" s="216">
        <v>11.100000000000001</v>
      </c>
      <c r="I1134" s="217"/>
      <c r="J1134" s="213"/>
      <c r="K1134" s="213"/>
      <c r="L1134" s="218"/>
      <c r="M1134" s="219"/>
      <c r="N1134" s="220"/>
      <c r="O1134" s="220"/>
      <c r="P1134" s="220"/>
      <c r="Q1134" s="220"/>
      <c r="R1134" s="220"/>
      <c r="S1134" s="220"/>
      <c r="T1134" s="221"/>
      <c r="AT1134" s="222" t="s">
        <v>129</v>
      </c>
      <c r="AU1134" s="222" t="s">
        <v>127</v>
      </c>
      <c r="AV1134" s="14" t="s">
        <v>127</v>
      </c>
      <c r="AW1134" s="14" t="s">
        <v>30</v>
      </c>
      <c r="AX1134" s="14" t="s">
        <v>72</v>
      </c>
      <c r="AY1134" s="222" t="s">
        <v>119</v>
      </c>
    </row>
    <row r="1135" spans="1:65" s="13" customFormat="1" ht="11.25">
      <c r="B1135" s="201"/>
      <c r="C1135" s="202"/>
      <c r="D1135" s="203" t="s">
        <v>129</v>
      </c>
      <c r="E1135" s="204" t="s">
        <v>1</v>
      </c>
      <c r="F1135" s="205" t="s">
        <v>225</v>
      </c>
      <c r="G1135" s="202"/>
      <c r="H1135" s="204" t="s">
        <v>1</v>
      </c>
      <c r="I1135" s="206"/>
      <c r="J1135" s="202"/>
      <c r="K1135" s="202"/>
      <c r="L1135" s="207"/>
      <c r="M1135" s="208"/>
      <c r="N1135" s="209"/>
      <c r="O1135" s="209"/>
      <c r="P1135" s="209"/>
      <c r="Q1135" s="209"/>
      <c r="R1135" s="209"/>
      <c r="S1135" s="209"/>
      <c r="T1135" s="210"/>
      <c r="AT1135" s="211" t="s">
        <v>129</v>
      </c>
      <c r="AU1135" s="211" t="s">
        <v>127</v>
      </c>
      <c r="AV1135" s="13" t="s">
        <v>80</v>
      </c>
      <c r="AW1135" s="13" t="s">
        <v>30</v>
      </c>
      <c r="AX1135" s="13" t="s">
        <v>72</v>
      </c>
      <c r="AY1135" s="211" t="s">
        <v>119</v>
      </c>
    </row>
    <row r="1136" spans="1:65" s="14" customFormat="1" ht="11.25">
      <c r="B1136" s="212"/>
      <c r="C1136" s="213"/>
      <c r="D1136" s="203" t="s">
        <v>129</v>
      </c>
      <c r="E1136" s="214" t="s">
        <v>1</v>
      </c>
      <c r="F1136" s="215" t="s">
        <v>1798</v>
      </c>
      <c r="G1136" s="213"/>
      <c r="H1136" s="216">
        <v>12.82</v>
      </c>
      <c r="I1136" s="217"/>
      <c r="J1136" s="213"/>
      <c r="K1136" s="213"/>
      <c r="L1136" s="218"/>
      <c r="M1136" s="219"/>
      <c r="N1136" s="220"/>
      <c r="O1136" s="220"/>
      <c r="P1136" s="220"/>
      <c r="Q1136" s="220"/>
      <c r="R1136" s="220"/>
      <c r="S1136" s="220"/>
      <c r="T1136" s="221"/>
      <c r="AT1136" s="222" t="s">
        <v>129</v>
      </c>
      <c r="AU1136" s="222" t="s">
        <v>127</v>
      </c>
      <c r="AV1136" s="14" t="s">
        <v>127</v>
      </c>
      <c r="AW1136" s="14" t="s">
        <v>30</v>
      </c>
      <c r="AX1136" s="14" t="s">
        <v>72</v>
      </c>
      <c r="AY1136" s="222" t="s">
        <v>119</v>
      </c>
    </row>
    <row r="1137" spans="1:65" s="15" customFormat="1" ht="11.25">
      <c r="B1137" s="223"/>
      <c r="C1137" s="224"/>
      <c r="D1137" s="203" t="s">
        <v>129</v>
      </c>
      <c r="E1137" s="225" t="s">
        <v>1</v>
      </c>
      <c r="F1137" s="226" t="s">
        <v>138</v>
      </c>
      <c r="G1137" s="224"/>
      <c r="H1137" s="227">
        <v>23.92</v>
      </c>
      <c r="I1137" s="228"/>
      <c r="J1137" s="224"/>
      <c r="K1137" s="224"/>
      <c r="L1137" s="229"/>
      <c r="M1137" s="230"/>
      <c r="N1137" s="231"/>
      <c r="O1137" s="231"/>
      <c r="P1137" s="231"/>
      <c r="Q1137" s="231"/>
      <c r="R1137" s="231"/>
      <c r="S1137" s="231"/>
      <c r="T1137" s="232"/>
      <c r="AT1137" s="233" t="s">
        <v>129</v>
      </c>
      <c r="AU1137" s="233" t="s">
        <v>127</v>
      </c>
      <c r="AV1137" s="15" t="s">
        <v>126</v>
      </c>
      <c r="AW1137" s="15" t="s">
        <v>30</v>
      </c>
      <c r="AX1137" s="15" t="s">
        <v>80</v>
      </c>
      <c r="AY1137" s="233" t="s">
        <v>119</v>
      </c>
    </row>
    <row r="1138" spans="1:65" s="2" customFormat="1" ht="33" customHeight="1">
      <c r="A1138" s="34"/>
      <c r="B1138" s="35"/>
      <c r="C1138" s="187" t="s">
        <v>1799</v>
      </c>
      <c r="D1138" s="187" t="s">
        <v>122</v>
      </c>
      <c r="E1138" s="188" t="s">
        <v>1800</v>
      </c>
      <c r="F1138" s="189" t="s">
        <v>1801</v>
      </c>
      <c r="G1138" s="190" t="s">
        <v>195</v>
      </c>
      <c r="H1138" s="191">
        <v>0.183</v>
      </c>
      <c r="I1138" s="192"/>
      <c r="J1138" s="193">
        <f>ROUND(I1138*H1138,2)</f>
        <v>0</v>
      </c>
      <c r="K1138" s="194"/>
      <c r="L1138" s="39"/>
      <c r="M1138" s="195" t="s">
        <v>1</v>
      </c>
      <c r="N1138" s="196" t="s">
        <v>38</v>
      </c>
      <c r="O1138" s="71"/>
      <c r="P1138" s="197">
        <f>O1138*H1138</f>
        <v>0</v>
      </c>
      <c r="Q1138" s="197">
        <v>0</v>
      </c>
      <c r="R1138" s="197">
        <f>Q1138*H1138</f>
        <v>0</v>
      </c>
      <c r="S1138" s="197">
        <v>0</v>
      </c>
      <c r="T1138" s="198">
        <f>S1138*H1138</f>
        <v>0</v>
      </c>
      <c r="U1138" s="34"/>
      <c r="V1138" s="34"/>
      <c r="W1138" s="34"/>
      <c r="X1138" s="34"/>
      <c r="Y1138" s="34"/>
      <c r="Z1138" s="34"/>
      <c r="AA1138" s="34"/>
      <c r="AB1138" s="34"/>
      <c r="AC1138" s="34"/>
      <c r="AD1138" s="34"/>
      <c r="AE1138" s="34"/>
      <c r="AR1138" s="199" t="s">
        <v>320</v>
      </c>
      <c r="AT1138" s="199" t="s">
        <v>122</v>
      </c>
      <c r="AU1138" s="199" t="s">
        <v>127</v>
      </c>
      <c r="AY1138" s="17" t="s">
        <v>119</v>
      </c>
      <c r="BE1138" s="200">
        <f>IF(N1138="základní",J1138,0)</f>
        <v>0</v>
      </c>
      <c r="BF1138" s="200">
        <f>IF(N1138="snížená",J1138,0)</f>
        <v>0</v>
      </c>
      <c r="BG1138" s="200">
        <f>IF(N1138="zákl. přenesená",J1138,0)</f>
        <v>0</v>
      </c>
      <c r="BH1138" s="200">
        <f>IF(N1138="sníž. přenesená",J1138,0)</f>
        <v>0</v>
      </c>
      <c r="BI1138" s="200">
        <f>IF(N1138="nulová",J1138,0)</f>
        <v>0</v>
      </c>
      <c r="BJ1138" s="17" t="s">
        <v>127</v>
      </c>
      <c r="BK1138" s="200">
        <f>ROUND(I1138*H1138,2)</f>
        <v>0</v>
      </c>
      <c r="BL1138" s="17" t="s">
        <v>320</v>
      </c>
      <c r="BM1138" s="199" t="s">
        <v>1802</v>
      </c>
    </row>
    <row r="1139" spans="1:65" s="2" customFormat="1" ht="24.2" customHeight="1">
      <c r="A1139" s="34"/>
      <c r="B1139" s="35"/>
      <c r="C1139" s="187" t="s">
        <v>1803</v>
      </c>
      <c r="D1139" s="187" t="s">
        <v>122</v>
      </c>
      <c r="E1139" s="188" t="s">
        <v>1804</v>
      </c>
      <c r="F1139" s="189" t="s">
        <v>1805</v>
      </c>
      <c r="G1139" s="190" t="s">
        <v>195</v>
      </c>
      <c r="H1139" s="191">
        <v>0.183</v>
      </c>
      <c r="I1139" s="192"/>
      <c r="J1139" s="193">
        <f>ROUND(I1139*H1139,2)</f>
        <v>0</v>
      </c>
      <c r="K1139" s="194"/>
      <c r="L1139" s="39"/>
      <c r="M1139" s="195" t="s">
        <v>1</v>
      </c>
      <c r="N1139" s="196" t="s">
        <v>38</v>
      </c>
      <c r="O1139" s="71"/>
      <c r="P1139" s="197">
        <f>O1139*H1139</f>
        <v>0</v>
      </c>
      <c r="Q1139" s="197">
        <v>0</v>
      </c>
      <c r="R1139" s="197">
        <f>Q1139*H1139</f>
        <v>0</v>
      </c>
      <c r="S1139" s="197">
        <v>0</v>
      </c>
      <c r="T1139" s="198">
        <f>S1139*H1139</f>
        <v>0</v>
      </c>
      <c r="U1139" s="34"/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R1139" s="199" t="s">
        <v>320</v>
      </c>
      <c r="AT1139" s="199" t="s">
        <v>122</v>
      </c>
      <c r="AU1139" s="199" t="s">
        <v>127</v>
      </c>
      <c r="AY1139" s="17" t="s">
        <v>119</v>
      </c>
      <c r="BE1139" s="200">
        <f>IF(N1139="základní",J1139,0)</f>
        <v>0</v>
      </c>
      <c r="BF1139" s="200">
        <f>IF(N1139="snížená",J1139,0)</f>
        <v>0</v>
      </c>
      <c r="BG1139" s="200">
        <f>IF(N1139="zákl. přenesená",J1139,0)</f>
        <v>0</v>
      </c>
      <c r="BH1139" s="200">
        <f>IF(N1139="sníž. přenesená",J1139,0)</f>
        <v>0</v>
      </c>
      <c r="BI1139" s="200">
        <f>IF(N1139="nulová",J1139,0)</f>
        <v>0</v>
      </c>
      <c r="BJ1139" s="17" t="s">
        <v>127</v>
      </c>
      <c r="BK1139" s="200">
        <f>ROUND(I1139*H1139,2)</f>
        <v>0</v>
      </c>
      <c r="BL1139" s="17" t="s">
        <v>320</v>
      </c>
      <c r="BM1139" s="199" t="s">
        <v>1806</v>
      </c>
    </row>
    <row r="1140" spans="1:65" s="12" customFormat="1" ht="22.9" customHeight="1">
      <c r="B1140" s="171"/>
      <c r="C1140" s="172"/>
      <c r="D1140" s="173" t="s">
        <v>71</v>
      </c>
      <c r="E1140" s="185" t="s">
        <v>1807</v>
      </c>
      <c r="F1140" s="185" t="s">
        <v>1808</v>
      </c>
      <c r="G1140" s="172"/>
      <c r="H1140" s="172"/>
      <c r="I1140" s="175"/>
      <c r="J1140" s="186">
        <f>BK1140</f>
        <v>0</v>
      </c>
      <c r="K1140" s="172"/>
      <c r="L1140" s="177"/>
      <c r="M1140" s="178"/>
      <c r="N1140" s="179"/>
      <c r="O1140" s="179"/>
      <c r="P1140" s="180">
        <f>SUM(P1141:P1202)</f>
        <v>0</v>
      </c>
      <c r="Q1140" s="179"/>
      <c r="R1140" s="180">
        <f>SUM(R1141:R1202)</f>
        <v>0.95204003942499993</v>
      </c>
      <c r="S1140" s="179"/>
      <c r="T1140" s="181">
        <f>SUM(T1141:T1202)</f>
        <v>3.6000000000000002E-4</v>
      </c>
      <c r="AR1140" s="182" t="s">
        <v>127</v>
      </c>
      <c r="AT1140" s="183" t="s">
        <v>71</v>
      </c>
      <c r="AU1140" s="183" t="s">
        <v>80</v>
      </c>
      <c r="AY1140" s="182" t="s">
        <v>119</v>
      </c>
      <c r="BK1140" s="184">
        <f>SUM(BK1141:BK1202)</f>
        <v>0</v>
      </c>
    </row>
    <row r="1141" spans="1:65" s="2" customFormat="1" ht="16.5" customHeight="1">
      <c r="A1141" s="34"/>
      <c r="B1141" s="35"/>
      <c r="C1141" s="187" t="s">
        <v>1809</v>
      </c>
      <c r="D1141" s="187" t="s">
        <v>122</v>
      </c>
      <c r="E1141" s="188" t="s">
        <v>1810</v>
      </c>
      <c r="F1141" s="189" t="s">
        <v>1811</v>
      </c>
      <c r="G1141" s="190" t="s">
        <v>125</v>
      </c>
      <c r="H1141" s="191">
        <v>19.739999999999998</v>
      </c>
      <c r="I1141" s="192"/>
      <c r="J1141" s="193">
        <f>ROUND(I1141*H1141,2)</f>
        <v>0</v>
      </c>
      <c r="K1141" s="194"/>
      <c r="L1141" s="39"/>
      <c r="M1141" s="195" t="s">
        <v>1</v>
      </c>
      <c r="N1141" s="196" t="s">
        <v>38</v>
      </c>
      <c r="O1141" s="71"/>
      <c r="P1141" s="197">
        <f>O1141*H1141</f>
        <v>0</v>
      </c>
      <c r="Q1141" s="197">
        <v>0</v>
      </c>
      <c r="R1141" s="197">
        <f>Q1141*H1141</f>
        <v>0</v>
      </c>
      <c r="S1141" s="197">
        <v>0</v>
      </c>
      <c r="T1141" s="198">
        <f>S1141*H1141</f>
        <v>0</v>
      </c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R1141" s="199" t="s">
        <v>320</v>
      </c>
      <c r="AT1141" s="199" t="s">
        <v>122</v>
      </c>
      <c r="AU1141" s="199" t="s">
        <v>127</v>
      </c>
      <c r="AY1141" s="17" t="s">
        <v>119</v>
      </c>
      <c r="BE1141" s="200">
        <f>IF(N1141="základní",J1141,0)</f>
        <v>0</v>
      </c>
      <c r="BF1141" s="200">
        <f>IF(N1141="snížená",J1141,0)</f>
        <v>0</v>
      </c>
      <c r="BG1141" s="200">
        <f>IF(N1141="zákl. přenesená",J1141,0)</f>
        <v>0</v>
      </c>
      <c r="BH1141" s="200">
        <f>IF(N1141="sníž. přenesená",J1141,0)</f>
        <v>0</v>
      </c>
      <c r="BI1141" s="200">
        <f>IF(N1141="nulová",J1141,0)</f>
        <v>0</v>
      </c>
      <c r="BJ1141" s="17" t="s">
        <v>127</v>
      </c>
      <c r="BK1141" s="200">
        <f>ROUND(I1141*H1141,2)</f>
        <v>0</v>
      </c>
      <c r="BL1141" s="17" t="s">
        <v>320</v>
      </c>
      <c r="BM1141" s="199" t="s">
        <v>1812</v>
      </c>
    </row>
    <row r="1142" spans="1:65" s="2" customFormat="1" ht="16.5" customHeight="1">
      <c r="A1142" s="34"/>
      <c r="B1142" s="35"/>
      <c r="C1142" s="187" t="s">
        <v>1813</v>
      </c>
      <c r="D1142" s="187" t="s">
        <v>122</v>
      </c>
      <c r="E1142" s="188" t="s">
        <v>1814</v>
      </c>
      <c r="F1142" s="189" t="s">
        <v>1815</v>
      </c>
      <c r="G1142" s="190" t="s">
        <v>125</v>
      </c>
      <c r="H1142" s="191">
        <v>19.739999999999998</v>
      </c>
      <c r="I1142" s="192"/>
      <c r="J1142" s="193">
        <f>ROUND(I1142*H1142,2)</f>
        <v>0</v>
      </c>
      <c r="K1142" s="194"/>
      <c r="L1142" s="39"/>
      <c r="M1142" s="195" t="s">
        <v>1</v>
      </c>
      <c r="N1142" s="196" t="s">
        <v>38</v>
      </c>
      <c r="O1142" s="71"/>
      <c r="P1142" s="197">
        <f>O1142*H1142</f>
        <v>0</v>
      </c>
      <c r="Q1142" s="197">
        <v>2.9999999999999997E-4</v>
      </c>
      <c r="R1142" s="197">
        <f>Q1142*H1142</f>
        <v>5.9219999999999993E-3</v>
      </c>
      <c r="S1142" s="197">
        <v>0</v>
      </c>
      <c r="T1142" s="198">
        <f>S1142*H1142</f>
        <v>0</v>
      </c>
      <c r="U1142" s="34"/>
      <c r="V1142" s="34"/>
      <c r="W1142" s="34"/>
      <c r="X1142" s="34"/>
      <c r="Y1142" s="34"/>
      <c r="Z1142" s="34"/>
      <c r="AA1142" s="34"/>
      <c r="AB1142" s="34"/>
      <c r="AC1142" s="34"/>
      <c r="AD1142" s="34"/>
      <c r="AE1142" s="34"/>
      <c r="AR1142" s="199" t="s">
        <v>320</v>
      </c>
      <c r="AT1142" s="199" t="s">
        <v>122</v>
      </c>
      <c r="AU1142" s="199" t="s">
        <v>127</v>
      </c>
      <c r="AY1142" s="17" t="s">
        <v>119</v>
      </c>
      <c r="BE1142" s="200">
        <f>IF(N1142="základní",J1142,0)</f>
        <v>0</v>
      </c>
      <c r="BF1142" s="200">
        <f>IF(N1142="snížená",J1142,0)</f>
        <v>0</v>
      </c>
      <c r="BG1142" s="200">
        <f>IF(N1142="zákl. přenesená",J1142,0)</f>
        <v>0</v>
      </c>
      <c r="BH1142" s="200">
        <f>IF(N1142="sníž. přenesená",J1142,0)</f>
        <v>0</v>
      </c>
      <c r="BI1142" s="200">
        <f>IF(N1142="nulová",J1142,0)</f>
        <v>0</v>
      </c>
      <c r="BJ1142" s="17" t="s">
        <v>127</v>
      </c>
      <c r="BK1142" s="200">
        <f>ROUND(I1142*H1142,2)</f>
        <v>0</v>
      </c>
      <c r="BL1142" s="17" t="s">
        <v>320</v>
      </c>
      <c r="BM1142" s="199" t="s">
        <v>1816</v>
      </c>
    </row>
    <row r="1143" spans="1:65" s="2" customFormat="1" ht="24.2" customHeight="1">
      <c r="A1143" s="34"/>
      <c r="B1143" s="35"/>
      <c r="C1143" s="187" t="s">
        <v>1817</v>
      </c>
      <c r="D1143" s="187" t="s">
        <v>122</v>
      </c>
      <c r="E1143" s="188" t="s">
        <v>1818</v>
      </c>
      <c r="F1143" s="189" t="s">
        <v>1819</v>
      </c>
      <c r="G1143" s="190" t="s">
        <v>190</v>
      </c>
      <c r="H1143" s="191">
        <v>1</v>
      </c>
      <c r="I1143" s="192"/>
      <c r="J1143" s="193">
        <f>ROUND(I1143*H1143,2)</f>
        <v>0</v>
      </c>
      <c r="K1143" s="194"/>
      <c r="L1143" s="39"/>
      <c r="M1143" s="195" t="s">
        <v>1</v>
      </c>
      <c r="N1143" s="196" t="s">
        <v>38</v>
      </c>
      <c r="O1143" s="71"/>
      <c r="P1143" s="197">
        <f>O1143*H1143</f>
        <v>0</v>
      </c>
      <c r="Q1143" s="197">
        <v>2.1000000000000001E-4</v>
      </c>
      <c r="R1143" s="197">
        <f>Q1143*H1143</f>
        <v>2.1000000000000001E-4</v>
      </c>
      <c r="S1143" s="197">
        <v>0</v>
      </c>
      <c r="T1143" s="198">
        <f>S1143*H1143</f>
        <v>0</v>
      </c>
      <c r="U1143" s="34"/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R1143" s="199" t="s">
        <v>320</v>
      </c>
      <c r="AT1143" s="199" t="s">
        <v>122</v>
      </c>
      <c r="AU1143" s="199" t="s">
        <v>127</v>
      </c>
      <c r="AY1143" s="17" t="s">
        <v>119</v>
      </c>
      <c r="BE1143" s="200">
        <f>IF(N1143="základní",J1143,0)</f>
        <v>0</v>
      </c>
      <c r="BF1143" s="200">
        <f>IF(N1143="snížená",J1143,0)</f>
        <v>0</v>
      </c>
      <c r="BG1143" s="200">
        <f>IF(N1143="zákl. přenesená",J1143,0)</f>
        <v>0</v>
      </c>
      <c r="BH1143" s="200">
        <f>IF(N1143="sníž. přenesená",J1143,0)</f>
        <v>0</v>
      </c>
      <c r="BI1143" s="200">
        <f>IF(N1143="nulová",J1143,0)</f>
        <v>0</v>
      </c>
      <c r="BJ1143" s="17" t="s">
        <v>127</v>
      </c>
      <c r="BK1143" s="200">
        <f>ROUND(I1143*H1143,2)</f>
        <v>0</v>
      </c>
      <c r="BL1143" s="17" t="s">
        <v>320</v>
      </c>
      <c r="BM1143" s="199" t="s">
        <v>1820</v>
      </c>
    </row>
    <row r="1144" spans="1:65" s="13" customFormat="1" ht="11.25">
      <c r="B1144" s="201"/>
      <c r="C1144" s="202"/>
      <c r="D1144" s="203" t="s">
        <v>129</v>
      </c>
      <c r="E1144" s="204" t="s">
        <v>1</v>
      </c>
      <c r="F1144" s="205" t="s">
        <v>1821</v>
      </c>
      <c r="G1144" s="202"/>
      <c r="H1144" s="204" t="s">
        <v>1</v>
      </c>
      <c r="I1144" s="206"/>
      <c r="J1144" s="202"/>
      <c r="K1144" s="202"/>
      <c r="L1144" s="207"/>
      <c r="M1144" s="208"/>
      <c r="N1144" s="209"/>
      <c r="O1144" s="209"/>
      <c r="P1144" s="209"/>
      <c r="Q1144" s="209"/>
      <c r="R1144" s="209"/>
      <c r="S1144" s="209"/>
      <c r="T1144" s="210"/>
      <c r="AT1144" s="211" t="s">
        <v>129</v>
      </c>
      <c r="AU1144" s="211" t="s">
        <v>127</v>
      </c>
      <c r="AV1144" s="13" t="s">
        <v>80</v>
      </c>
      <c r="AW1144" s="13" t="s">
        <v>30</v>
      </c>
      <c r="AX1144" s="13" t="s">
        <v>72</v>
      </c>
      <c r="AY1144" s="211" t="s">
        <v>119</v>
      </c>
    </row>
    <row r="1145" spans="1:65" s="14" customFormat="1" ht="11.25">
      <c r="B1145" s="212"/>
      <c r="C1145" s="213"/>
      <c r="D1145" s="203" t="s">
        <v>129</v>
      </c>
      <c r="E1145" s="214" t="s">
        <v>1</v>
      </c>
      <c r="F1145" s="215" t="s">
        <v>80</v>
      </c>
      <c r="G1145" s="213"/>
      <c r="H1145" s="216">
        <v>1</v>
      </c>
      <c r="I1145" s="217"/>
      <c r="J1145" s="213"/>
      <c r="K1145" s="213"/>
      <c r="L1145" s="218"/>
      <c r="M1145" s="219"/>
      <c r="N1145" s="220"/>
      <c r="O1145" s="220"/>
      <c r="P1145" s="220"/>
      <c r="Q1145" s="220"/>
      <c r="R1145" s="220"/>
      <c r="S1145" s="220"/>
      <c r="T1145" s="221"/>
      <c r="AT1145" s="222" t="s">
        <v>129</v>
      </c>
      <c r="AU1145" s="222" t="s">
        <v>127</v>
      </c>
      <c r="AV1145" s="14" t="s">
        <v>127</v>
      </c>
      <c r="AW1145" s="14" t="s">
        <v>30</v>
      </c>
      <c r="AX1145" s="14" t="s">
        <v>80</v>
      </c>
      <c r="AY1145" s="222" t="s">
        <v>119</v>
      </c>
    </row>
    <row r="1146" spans="1:65" s="2" customFormat="1" ht="24.2" customHeight="1">
      <c r="A1146" s="34"/>
      <c r="B1146" s="35"/>
      <c r="C1146" s="187" t="s">
        <v>1822</v>
      </c>
      <c r="D1146" s="187" t="s">
        <v>122</v>
      </c>
      <c r="E1146" s="188" t="s">
        <v>1823</v>
      </c>
      <c r="F1146" s="189" t="s">
        <v>1824</v>
      </c>
      <c r="G1146" s="190" t="s">
        <v>390</v>
      </c>
      <c r="H1146" s="191">
        <v>11.06</v>
      </c>
      <c r="I1146" s="192"/>
      <c r="J1146" s="193">
        <f>ROUND(I1146*H1146,2)</f>
        <v>0</v>
      </c>
      <c r="K1146" s="194"/>
      <c r="L1146" s="39"/>
      <c r="M1146" s="195" t="s">
        <v>1</v>
      </c>
      <c r="N1146" s="196" t="s">
        <v>38</v>
      </c>
      <c r="O1146" s="71"/>
      <c r="P1146" s="197">
        <f>O1146*H1146</f>
        <v>0</v>
      </c>
      <c r="Q1146" s="197">
        <v>0</v>
      </c>
      <c r="R1146" s="197">
        <f>Q1146*H1146</f>
        <v>0</v>
      </c>
      <c r="S1146" s="197">
        <v>0</v>
      </c>
      <c r="T1146" s="198">
        <f>S1146*H1146</f>
        <v>0</v>
      </c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R1146" s="199" t="s">
        <v>320</v>
      </c>
      <c r="AT1146" s="199" t="s">
        <v>122</v>
      </c>
      <c r="AU1146" s="199" t="s">
        <v>127</v>
      </c>
      <c r="AY1146" s="17" t="s">
        <v>119</v>
      </c>
      <c r="BE1146" s="200">
        <f>IF(N1146="základní",J1146,0)</f>
        <v>0</v>
      </c>
      <c r="BF1146" s="200">
        <f>IF(N1146="snížená",J1146,0)</f>
        <v>0</v>
      </c>
      <c r="BG1146" s="200">
        <f>IF(N1146="zákl. přenesená",J1146,0)</f>
        <v>0</v>
      </c>
      <c r="BH1146" s="200">
        <f>IF(N1146="sníž. přenesená",J1146,0)</f>
        <v>0</v>
      </c>
      <c r="BI1146" s="200">
        <f>IF(N1146="nulová",J1146,0)</f>
        <v>0</v>
      </c>
      <c r="BJ1146" s="17" t="s">
        <v>127</v>
      </c>
      <c r="BK1146" s="200">
        <f>ROUND(I1146*H1146,2)</f>
        <v>0</v>
      </c>
      <c r="BL1146" s="17" t="s">
        <v>320</v>
      </c>
      <c r="BM1146" s="199" t="s">
        <v>1825</v>
      </c>
    </row>
    <row r="1147" spans="1:65" s="13" customFormat="1" ht="11.25">
      <c r="B1147" s="201"/>
      <c r="C1147" s="202"/>
      <c r="D1147" s="203" t="s">
        <v>129</v>
      </c>
      <c r="E1147" s="204" t="s">
        <v>1</v>
      </c>
      <c r="F1147" s="205" t="s">
        <v>1826</v>
      </c>
      <c r="G1147" s="202"/>
      <c r="H1147" s="204" t="s">
        <v>1</v>
      </c>
      <c r="I1147" s="206"/>
      <c r="J1147" s="202"/>
      <c r="K1147" s="202"/>
      <c r="L1147" s="207"/>
      <c r="M1147" s="208"/>
      <c r="N1147" s="209"/>
      <c r="O1147" s="209"/>
      <c r="P1147" s="209"/>
      <c r="Q1147" s="209"/>
      <c r="R1147" s="209"/>
      <c r="S1147" s="209"/>
      <c r="T1147" s="210"/>
      <c r="AT1147" s="211" t="s">
        <v>129</v>
      </c>
      <c r="AU1147" s="211" t="s">
        <v>127</v>
      </c>
      <c r="AV1147" s="13" t="s">
        <v>80</v>
      </c>
      <c r="AW1147" s="13" t="s">
        <v>30</v>
      </c>
      <c r="AX1147" s="13" t="s">
        <v>72</v>
      </c>
      <c r="AY1147" s="211" t="s">
        <v>119</v>
      </c>
    </row>
    <row r="1148" spans="1:65" s="13" customFormat="1" ht="11.25">
      <c r="B1148" s="201"/>
      <c r="C1148" s="202"/>
      <c r="D1148" s="203" t="s">
        <v>129</v>
      </c>
      <c r="E1148" s="204" t="s">
        <v>1</v>
      </c>
      <c r="F1148" s="205" t="s">
        <v>248</v>
      </c>
      <c r="G1148" s="202"/>
      <c r="H1148" s="204" t="s">
        <v>1</v>
      </c>
      <c r="I1148" s="206"/>
      <c r="J1148" s="202"/>
      <c r="K1148" s="202"/>
      <c r="L1148" s="207"/>
      <c r="M1148" s="208"/>
      <c r="N1148" s="209"/>
      <c r="O1148" s="209"/>
      <c r="P1148" s="209"/>
      <c r="Q1148" s="209"/>
      <c r="R1148" s="209"/>
      <c r="S1148" s="209"/>
      <c r="T1148" s="210"/>
      <c r="AT1148" s="211" t="s">
        <v>129</v>
      </c>
      <c r="AU1148" s="211" t="s">
        <v>127</v>
      </c>
      <c r="AV1148" s="13" t="s">
        <v>80</v>
      </c>
      <c r="AW1148" s="13" t="s">
        <v>30</v>
      </c>
      <c r="AX1148" s="13" t="s">
        <v>72</v>
      </c>
      <c r="AY1148" s="211" t="s">
        <v>119</v>
      </c>
    </row>
    <row r="1149" spans="1:65" s="14" customFormat="1" ht="11.25">
      <c r="B1149" s="212"/>
      <c r="C1149" s="213"/>
      <c r="D1149" s="203" t="s">
        <v>129</v>
      </c>
      <c r="E1149" s="214" t="s">
        <v>1</v>
      </c>
      <c r="F1149" s="215" t="s">
        <v>494</v>
      </c>
      <c r="G1149" s="213"/>
      <c r="H1149" s="216">
        <v>6.6199999999999992</v>
      </c>
      <c r="I1149" s="217"/>
      <c r="J1149" s="213"/>
      <c r="K1149" s="213"/>
      <c r="L1149" s="218"/>
      <c r="M1149" s="219"/>
      <c r="N1149" s="220"/>
      <c r="O1149" s="220"/>
      <c r="P1149" s="220"/>
      <c r="Q1149" s="220"/>
      <c r="R1149" s="220"/>
      <c r="S1149" s="220"/>
      <c r="T1149" s="221"/>
      <c r="AT1149" s="222" t="s">
        <v>129</v>
      </c>
      <c r="AU1149" s="222" t="s">
        <v>127</v>
      </c>
      <c r="AV1149" s="14" t="s">
        <v>127</v>
      </c>
      <c r="AW1149" s="14" t="s">
        <v>30</v>
      </c>
      <c r="AX1149" s="14" t="s">
        <v>72</v>
      </c>
      <c r="AY1149" s="222" t="s">
        <v>119</v>
      </c>
    </row>
    <row r="1150" spans="1:65" s="13" customFormat="1" ht="11.25">
      <c r="B1150" s="201"/>
      <c r="C1150" s="202"/>
      <c r="D1150" s="203" t="s">
        <v>129</v>
      </c>
      <c r="E1150" s="204" t="s">
        <v>1</v>
      </c>
      <c r="F1150" s="205" t="s">
        <v>246</v>
      </c>
      <c r="G1150" s="202"/>
      <c r="H1150" s="204" t="s">
        <v>1</v>
      </c>
      <c r="I1150" s="206"/>
      <c r="J1150" s="202"/>
      <c r="K1150" s="202"/>
      <c r="L1150" s="207"/>
      <c r="M1150" s="208"/>
      <c r="N1150" s="209"/>
      <c r="O1150" s="209"/>
      <c r="P1150" s="209"/>
      <c r="Q1150" s="209"/>
      <c r="R1150" s="209"/>
      <c r="S1150" s="209"/>
      <c r="T1150" s="210"/>
      <c r="AT1150" s="211" t="s">
        <v>129</v>
      </c>
      <c r="AU1150" s="211" t="s">
        <v>127</v>
      </c>
      <c r="AV1150" s="13" t="s">
        <v>80</v>
      </c>
      <c r="AW1150" s="13" t="s">
        <v>30</v>
      </c>
      <c r="AX1150" s="13" t="s">
        <v>72</v>
      </c>
      <c r="AY1150" s="211" t="s">
        <v>119</v>
      </c>
    </row>
    <row r="1151" spans="1:65" s="14" customFormat="1" ht="11.25">
      <c r="B1151" s="212"/>
      <c r="C1151" s="213"/>
      <c r="D1151" s="203" t="s">
        <v>129</v>
      </c>
      <c r="E1151" s="214" t="s">
        <v>1</v>
      </c>
      <c r="F1151" s="215" t="s">
        <v>1827</v>
      </c>
      <c r="G1151" s="213"/>
      <c r="H1151" s="216">
        <v>4.4399999999999995</v>
      </c>
      <c r="I1151" s="217"/>
      <c r="J1151" s="213"/>
      <c r="K1151" s="213"/>
      <c r="L1151" s="218"/>
      <c r="M1151" s="219"/>
      <c r="N1151" s="220"/>
      <c r="O1151" s="220"/>
      <c r="P1151" s="220"/>
      <c r="Q1151" s="220"/>
      <c r="R1151" s="220"/>
      <c r="S1151" s="220"/>
      <c r="T1151" s="221"/>
      <c r="AT1151" s="222" t="s">
        <v>129</v>
      </c>
      <c r="AU1151" s="222" t="s">
        <v>127</v>
      </c>
      <c r="AV1151" s="14" t="s">
        <v>127</v>
      </c>
      <c r="AW1151" s="14" t="s">
        <v>30</v>
      </c>
      <c r="AX1151" s="14" t="s">
        <v>72</v>
      </c>
      <c r="AY1151" s="222" t="s">
        <v>119</v>
      </c>
    </row>
    <row r="1152" spans="1:65" s="15" customFormat="1" ht="11.25">
      <c r="B1152" s="223"/>
      <c r="C1152" s="224"/>
      <c r="D1152" s="203" t="s">
        <v>129</v>
      </c>
      <c r="E1152" s="225" t="s">
        <v>1</v>
      </c>
      <c r="F1152" s="226" t="s">
        <v>138</v>
      </c>
      <c r="G1152" s="224"/>
      <c r="H1152" s="227">
        <v>11.059999999999999</v>
      </c>
      <c r="I1152" s="228"/>
      <c r="J1152" s="224"/>
      <c r="K1152" s="224"/>
      <c r="L1152" s="229"/>
      <c r="M1152" s="230"/>
      <c r="N1152" s="231"/>
      <c r="O1152" s="231"/>
      <c r="P1152" s="231"/>
      <c r="Q1152" s="231"/>
      <c r="R1152" s="231"/>
      <c r="S1152" s="231"/>
      <c r="T1152" s="232"/>
      <c r="AT1152" s="233" t="s">
        <v>129</v>
      </c>
      <c r="AU1152" s="233" t="s">
        <v>127</v>
      </c>
      <c r="AV1152" s="15" t="s">
        <v>126</v>
      </c>
      <c r="AW1152" s="15" t="s">
        <v>30</v>
      </c>
      <c r="AX1152" s="15" t="s">
        <v>80</v>
      </c>
      <c r="AY1152" s="233" t="s">
        <v>119</v>
      </c>
    </row>
    <row r="1153" spans="1:65" s="2" customFormat="1" ht="21.75" customHeight="1">
      <c r="A1153" s="34"/>
      <c r="B1153" s="35"/>
      <c r="C1153" s="239" t="s">
        <v>1828</v>
      </c>
      <c r="D1153" s="239" t="s">
        <v>202</v>
      </c>
      <c r="E1153" s="240" t="s">
        <v>1829</v>
      </c>
      <c r="F1153" s="241" t="s">
        <v>1830</v>
      </c>
      <c r="G1153" s="242" t="s">
        <v>390</v>
      </c>
      <c r="H1153" s="243">
        <v>12.166</v>
      </c>
      <c r="I1153" s="244"/>
      <c r="J1153" s="245">
        <f>ROUND(I1153*H1153,2)</f>
        <v>0</v>
      </c>
      <c r="K1153" s="246"/>
      <c r="L1153" s="247"/>
      <c r="M1153" s="248" t="s">
        <v>1</v>
      </c>
      <c r="N1153" s="249" t="s">
        <v>38</v>
      </c>
      <c r="O1153" s="71"/>
      <c r="P1153" s="197">
        <f>O1153*H1153</f>
        <v>0</v>
      </c>
      <c r="Q1153" s="197">
        <v>1.2099999999999999E-3</v>
      </c>
      <c r="R1153" s="197">
        <f>Q1153*H1153</f>
        <v>1.4720859999999999E-2</v>
      </c>
      <c r="S1153" s="197">
        <v>0</v>
      </c>
      <c r="T1153" s="198">
        <f>S1153*H1153</f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199" t="s">
        <v>406</v>
      </c>
      <c r="AT1153" s="199" t="s">
        <v>202</v>
      </c>
      <c r="AU1153" s="199" t="s">
        <v>127</v>
      </c>
      <c r="AY1153" s="17" t="s">
        <v>119</v>
      </c>
      <c r="BE1153" s="200">
        <f>IF(N1153="základní",J1153,0)</f>
        <v>0</v>
      </c>
      <c r="BF1153" s="200">
        <f>IF(N1153="snížená",J1153,0)</f>
        <v>0</v>
      </c>
      <c r="BG1153" s="200">
        <f>IF(N1153="zákl. přenesená",J1153,0)</f>
        <v>0</v>
      </c>
      <c r="BH1153" s="200">
        <f>IF(N1153="sníž. přenesená",J1153,0)</f>
        <v>0</v>
      </c>
      <c r="BI1153" s="200">
        <f>IF(N1153="nulová",J1153,0)</f>
        <v>0</v>
      </c>
      <c r="BJ1153" s="17" t="s">
        <v>127</v>
      </c>
      <c r="BK1153" s="200">
        <f>ROUND(I1153*H1153,2)</f>
        <v>0</v>
      </c>
      <c r="BL1153" s="17" t="s">
        <v>320</v>
      </c>
      <c r="BM1153" s="199" t="s">
        <v>1831</v>
      </c>
    </row>
    <row r="1154" spans="1:65" s="14" customFormat="1" ht="11.25">
      <c r="B1154" s="212"/>
      <c r="C1154" s="213"/>
      <c r="D1154" s="203" t="s">
        <v>129</v>
      </c>
      <c r="E1154" s="213"/>
      <c r="F1154" s="215" t="s">
        <v>1832</v>
      </c>
      <c r="G1154" s="213"/>
      <c r="H1154" s="216">
        <v>12.166</v>
      </c>
      <c r="I1154" s="217"/>
      <c r="J1154" s="213"/>
      <c r="K1154" s="213"/>
      <c r="L1154" s="218"/>
      <c r="M1154" s="219"/>
      <c r="N1154" s="220"/>
      <c r="O1154" s="220"/>
      <c r="P1154" s="220"/>
      <c r="Q1154" s="220"/>
      <c r="R1154" s="220"/>
      <c r="S1154" s="220"/>
      <c r="T1154" s="221"/>
      <c r="AT1154" s="222" t="s">
        <v>129</v>
      </c>
      <c r="AU1154" s="222" t="s">
        <v>127</v>
      </c>
      <c r="AV1154" s="14" t="s">
        <v>127</v>
      </c>
      <c r="AW1154" s="14" t="s">
        <v>4</v>
      </c>
      <c r="AX1154" s="14" t="s">
        <v>80</v>
      </c>
      <c r="AY1154" s="222" t="s">
        <v>119</v>
      </c>
    </row>
    <row r="1155" spans="1:65" s="2" customFormat="1" ht="37.9" customHeight="1">
      <c r="A1155" s="34"/>
      <c r="B1155" s="35"/>
      <c r="C1155" s="187" t="s">
        <v>1833</v>
      </c>
      <c r="D1155" s="187" t="s">
        <v>122</v>
      </c>
      <c r="E1155" s="188" t="s">
        <v>1834</v>
      </c>
      <c r="F1155" s="189" t="s">
        <v>1835</v>
      </c>
      <c r="G1155" s="190" t="s">
        <v>125</v>
      </c>
      <c r="H1155" s="191">
        <v>19.739999999999998</v>
      </c>
      <c r="I1155" s="192"/>
      <c r="J1155" s="193">
        <f>ROUND(I1155*H1155,2)</f>
        <v>0</v>
      </c>
      <c r="K1155" s="194"/>
      <c r="L1155" s="39"/>
      <c r="M1155" s="195" t="s">
        <v>1</v>
      </c>
      <c r="N1155" s="196" t="s">
        <v>38</v>
      </c>
      <c r="O1155" s="71"/>
      <c r="P1155" s="197">
        <f>O1155*H1155</f>
        <v>0</v>
      </c>
      <c r="Q1155" s="197">
        <v>8.9999999999999993E-3</v>
      </c>
      <c r="R1155" s="197">
        <f>Q1155*H1155</f>
        <v>0.17765999999999998</v>
      </c>
      <c r="S1155" s="197">
        <v>0</v>
      </c>
      <c r="T1155" s="198">
        <f>S1155*H1155</f>
        <v>0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199" t="s">
        <v>320</v>
      </c>
      <c r="AT1155" s="199" t="s">
        <v>122</v>
      </c>
      <c r="AU1155" s="199" t="s">
        <v>127</v>
      </c>
      <c r="AY1155" s="17" t="s">
        <v>119</v>
      </c>
      <c r="BE1155" s="200">
        <f>IF(N1155="základní",J1155,0)</f>
        <v>0</v>
      </c>
      <c r="BF1155" s="200">
        <f>IF(N1155="snížená",J1155,0)</f>
        <v>0</v>
      </c>
      <c r="BG1155" s="200">
        <f>IF(N1155="zákl. přenesená",J1155,0)</f>
        <v>0</v>
      </c>
      <c r="BH1155" s="200">
        <f>IF(N1155="sníž. přenesená",J1155,0)</f>
        <v>0</v>
      </c>
      <c r="BI1155" s="200">
        <f>IF(N1155="nulová",J1155,0)</f>
        <v>0</v>
      </c>
      <c r="BJ1155" s="17" t="s">
        <v>127</v>
      </c>
      <c r="BK1155" s="200">
        <f>ROUND(I1155*H1155,2)</f>
        <v>0</v>
      </c>
      <c r="BL1155" s="17" t="s">
        <v>320</v>
      </c>
      <c r="BM1155" s="199" t="s">
        <v>1836</v>
      </c>
    </row>
    <row r="1156" spans="1:65" s="13" customFormat="1" ht="11.25">
      <c r="B1156" s="201"/>
      <c r="C1156" s="202"/>
      <c r="D1156" s="203" t="s">
        <v>129</v>
      </c>
      <c r="E1156" s="204" t="s">
        <v>1</v>
      </c>
      <c r="F1156" s="205" t="s">
        <v>246</v>
      </c>
      <c r="G1156" s="202"/>
      <c r="H1156" s="204" t="s">
        <v>1</v>
      </c>
      <c r="I1156" s="206"/>
      <c r="J1156" s="202"/>
      <c r="K1156" s="202"/>
      <c r="L1156" s="207"/>
      <c r="M1156" s="208"/>
      <c r="N1156" s="209"/>
      <c r="O1156" s="209"/>
      <c r="P1156" s="209"/>
      <c r="Q1156" s="209"/>
      <c r="R1156" s="209"/>
      <c r="S1156" s="209"/>
      <c r="T1156" s="210"/>
      <c r="AT1156" s="211" t="s">
        <v>129</v>
      </c>
      <c r="AU1156" s="211" t="s">
        <v>127</v>
      </c>
      <c r="AV1156" s="13" t="s">
        <v>80</v>
      </c>
      <c r="AW1156" s="13" t="s">
        <v>30</v>
      </c>
      <c r="AX1156" s="13" t="s">
        <v>72</v>
      </c>
      <c r="AY1156" s="211" t="s">
        <v>119</v>
      </c>
    </row>
    <row r="1157" spans="1:65" s="14" customFormat="1" ht="11.25">
      <c r="B1157" s="212"/>
      <c r="C1157" s="213"/>
      <c r="D1157" s="203" t="s">
        <v>129</v>
      </c>
      <c r="E1157" s="214" t="s">
        <v>1</v>
      </c>
      <c r="F1157" s="215" t="s">
        <v>1837</v>
      </c>
      <c r="G1157" s="213"/>
      <c r="H1157" s="216">
        <v>5.76</v>
      </c>
      <c r="I1157" s="217"/>
      <c r="J1157" s="213"/>
      <c r="K1157" s="213"/>
      <c r="L1157" s="218"/>
      <c r="M1157" s="219"/>
      <c r="N1157" s="220"/>
      <c r="O1157" s="220"/>
      <c r="P1157" s="220"/>
      <c r="Q1157" s="220"/>
      <c r="R1157" s="220"/>
      <c r="S1157" s="220"/>
      <c r="T1157" s="221"/>
      <c r="AT1157" s="222" t="s">
        <v>129</v>
      </c>
      <c r="AU1157" s="222" t="s">
        <v>127</v>
      </c>
      <c r="AV1157" s="14" t="s">
        <v>127</v>
      </c>
      <c r="AW1157" s="14" t="s">
        <v>30</v>
      </c>
      <c r="AX1157" s="14" t="s">
        <v>72</v>
      </c>
      <c r="AY1157" s="222" t="s">
        <v>119</v>
      </c>
    </row>
    <row r="1158" spans="1:65" s="13" customFormat="1" ht="11.25">
      <c r="B1158" s="201"/>
      <c r="C1158" s="202"/>
      <c r="D1158" s="203" t="s">
        <v>129</v>
      </c>
      <c r="E1158" s="204" t="s">
        <v>1</v>
      </c>
      <c r="F1158" s="205" t="s">
        <v>248</v>
      </c>
      <c r="G1158" s="202"/>
      <c r="H1158" s="204" t="s">
        <v>1</v>
      </c>
      <c r="I1158" s="206"/>
      <c r="J1158" s="202"/>
      <c r="K1158" s="202"/>
      <c r="L1158" s="207"/>
      <c r="M1158" s="208"/>
      <c r="N1158" s="209"/>
      <c r="O1158" s="209"/>
      <c r="P1158" s="209"/>
      <c r="Q1158" s="209"/>
      <c r="R1158" s="209"/>
      <c r="S1158" s="209"/>
      <c r="T1158" s="210"/>
      <c r="AT1158" s="211" t="s">
        <v>129</v>
      </c>
      <c r="AU1158" s="211" t="s">
        <v>127</v>
      </c>
      <c r="AV1158" s="13" t="s">
        <v>80</v>
      </c>
      <c r="AW1158" s="13" t="s">
        <v>30</v>
      </c>
      <c r="AX1158" s="13" t="s">
        <v>72</v>
      </c>
      <c r="AY1158" s="211" t="s">
        <v>119</v>
      </c>
    </row>
    <row r="1159" spans="1:65" s="14" customFormat="1" ht="11.25">
      <c r="B1159" s="212"/>
      <c r="C1159" s="213"/>
      <c r="D1159" s="203" t="s">
        <v>129</v>
      </c>
      <c r="E1159" s="214" t="s">
        <v>1</v>
      </c>
      <c r="F1159" s="215" t="s">
        <v>1838</v>
      </c>
      <c r="G1159" s="213"/>
      <c r="H1159" s="216">
        <v>13.979999999999999</v>
      </c>
      <c r="I1159" s="217"/>
      <c r="J1159" s="213"/>
      <c r="K1159" s="213"/>
      <c r="L1159" s="218"/>
      <c r="M1159" s="219"/>
      <c r="N1159" s="220"/>
      <c r="O1159" s="220"/>
      <c r="P1159" s="220"/>
      <c r="Q1159" s="220"/>
      <c r="R1159" s="220"/>
      <c r="S1159" s="220"/>
      <c r="T1159" s="221"/>
      <c r="AT1159" s="222" t="s">
        <v>129</v>
      </c>
      <c r="AU1159" s="222" t="s">
        <v>127</v>
      </c>
      <c r="AV1159" s="14" t="s">
        <v>127</v>
      </c>
      <c r="AW1159" s="14" t="s">
        <v>30</v>
      </c>
      <c r="AX1159" s="14" t="s">
        <v>72</v>
      </c>
      <c r="AY1159" s="222" t="s">
        <v>119</v>
      </c>
    </row>
    <row r="1160" spans="1:65" s="15" customFormat="1" ht="11.25">
      <c r="B1160" s="223"/>
      <c r="C1160" s="224"/>
      <c r="D1160" s="203" t="s">
        <v>129</v>
      </c>
      <c r="E1160" s="225" t="s">
        <v>1</v>
      </c>
      <c r="F1160" s="226" t="s">
        <v>138</v>
      </c>
      <c r="G1160" s="224"/>
      <c r="H1160" s="227">
        <v>19.739999999999998</v>
      </c>
      <c r="I1160" s="228"/>
      <c r="J1160" s="224"/>
      <c r="K1160" s="224"/>
      <c r="L1160" s="229"/>
      <c r="M1160" s="230"/>
      <c r="N1160" s="231"/>
      <c r="O1160" s="231"/>
      <c r="P1160" s="231"/>
      <c r="Q1160" s="231"/>
      <c r="R1160" s="231"/>
      <c r="S1160" s="231"/>
      <c r="T1160" s="232"/>
      <c r="AT1160" s="233" t="s">
        <v>129</v>
      </c>
      <c r="AU1160" s="233" t="s">
        <v>127</v>
      </c>
      <c r="AV1160" s="15" t="s">
        <v>126</v>
      </c>
      <c r="AW1160" s="15" t="s">
        <v>30</v>
      </c>
      <c r="AX1160" s="15" t="s">
        <v>80</v>
      </c>
      <c r="AY1160" s="233" t="s">
        <v>119</v>
      </c>
    </row>
    <row r="1161" spans="1:65" s="2" customFormat="1" ht="24.2" customHeight="1">
      <c r="A1161" s="34"/>
      <c r="B1161" s="35"/>
      <c r="C1161" s="239" t="s">
        <v>1839</v>
      </c>
      <c r="D1161" s="239" t="s">
        <v>202</v>
      </c>
      <c r="E1161" s="240" t="s">
        <v>1612</v>
      </c>
      <c r="F1161" s="241" t="s">
        <v>1613</v>
      </c>
      <c r="G1161" s="242" t="s">
        <v>125</v>
      </c>
      <c r="H1161" s="243">
        <v>22.701000000000001</v>
      </c>
      <c r="I1161" s="244"/>
      <c r="J1161" s="245">
        <f>ROUND(I1161*H1161,2)</f>
        <v>0</v>
      </c>
      <c r="K1161" s="246"/>
      <c r="L1161" s="247"/>
      <c r="M1161" s="248" t="s">
        <v>1</v>
      </c>
      <c r="N1161" s="249" t="s">
        <v>38</v>
      </c>
      <c r="O1161" s="71"/>
      <c r="P1161" s="197">
        <f>O1161*H1161</f>
        <v>0</v>
      </c>
      <c r="Q1161" s="197">
        <v>2.3699999999999999E-2</v>
      </c>
      <c r="R1161" s="197">
        <f>Q1161*H1161</f>
        <v>0.53801370000000004</v>
      </c>
      <c r="S1161" s="197">
        <v>0</v>
      </c>
      <c r="T1161" s="198">
        <f>S1161*H1161</f>
        <v>0</v>
      </c>
      <c r="U1161" s="34"/>
      <c r="V1161" s="34"/>
      <c r="W1161" s="34"/>
      <c r="X1161" s="34"/>
      <c r="Y1161" s="34"/>
      <c r="Z1161" s="34"/>
      <c r="AA1161" s="34"/>
      <c r="AB1161" s="34"/>
      <c r="AC1161" s="34"/>
      <c r="AD1161" s="34"/>
      <c r="AE1161" s="34"/>
      <c r="AR1161" s="199" t="s">
        <v>406</v>
      </c>
      <c r="AT1161" s="199" t="s">
        <v>202</v>
      </c>
      <c r="AU1161" s="199" t="s">
        <v>127</v>
      </c>
      <c r="AY1161" s="17" t="s">
        <v>119</v>
      </c>
      <c r="BE1161" s="200">
        <f>IF(N1161="základní",J1161,0)</f>
        <v>0</v>
      </c>
      <c r="BF1161" s="200">
        <f>IF(N1161="snížená",J1161,0)</f>
        <v>0</v>
      </c>
      <c r="BG1161" s="200">
        <f>IF(N1161="zákl. přenesená",J1161,0)</f>
        <v>0</v>
      </c>
      <c r="BH1161" s="200">
        <f>IF(N1161="sníž. přenesená",J1161,0)</f>
        <v>0</v>
      </c>
      <c r="BI1161" s="200">
        <f>IF(N1161="nulová",J1161,0)</f>
        <v>0</v>
      </c>
      <c r="BJ1161" s="17" t="s">
        <v>127</v>
      </c>
      <c r="BK1161" s="200">
        <f>ROUND(I1161*H1161,2)</f>
        <v>0</v>
      </c>
      <c r="BL1161" s="17" t="s">
        <v>320</v>
      </c>
      <c r="BM1161" s="199" t="s">
        <v>1840</v>
      </c>
    </row>
    <row r="1162" spans="1:65" s="14" customFormat="1" ht="11.25">
      <c r="B1162" s="212"/>
      <c r="C1162" s="213"/>
      <c r="D1162" s="203" t="s">
        <v>129</v>
      </c>
      <c r="E1162" s="213"/>
      <c r="F1162" s="215" t="s">
        <v>1841</v>
      </c>
      <c r="G1162" s="213"/>
      <c r="H1162" s="216">
        <v>22.701000000000001</v>
      </c>
      <c r="I1162" s="217"/>
      <c r="J1162" s="213"/>
      <c r="K1162" s="213"/>
      <c r="L1162" s="218"/>
      <c r="M1162" s="219"/>
      <c r="N1162" s="220"/>
      <c r="O1162" s="220"/>
      <c r="P1162" s="220"/>
      <c r="Q1162" s="220"/>
      <c r="R1162" s="220"/>
      <c r="S1162" s="220"/>
      <c r="T1162" s="221"/>
      <c r="AT1162" s="222" t="s">
        <v>129</v>
      </c>
      <c r="AU1162" s="222" t="s">
        <v>127</v>
      </c>
      <c r="AV1162" s="14" t="s">
        <v>127</v>
      </c>
      <c r="AW1162" s="14" t="s">
        <v>4</v>
      </c>
      <c r="AX1162" s="14" t="s">
        <v>80</v>
      </c>
      <c r="AY1162" s="222" t="s">
        <v>119</v>
      </c>
    </row>
    <row r="1163" spans="1:65" s="2" customFormat="1" ht="24.2" customHeight="1">
      <c r="A1163" s="34"/>
      <c r="B1163" s="35"/>
      <c r="C1163" s="187" t="s">
        <v>1842</v>
      </c>
      <c r="D1163" s="187" t="s">
        <v>122</v>
      </c>
      <c r="E1163" s="188" t="s">
        <v>1843</v>
      </c>
      <c r="F1163" s="189" t="s">
        <v>1844</v>
      </c>
      <c r="G1163" s="190" t="s">
        <v>125</v>
      </c>
      <c r="H1163" s="191">
        <v>19.739999999999998</v>
      </c>
      <c r="I1163" s="192"/>
      <c r="J1163" s="193">
        <f>ROUND(I1163*H1163,2)</f>
        <v>0</v>
      </c>
      <c r="K1163" s="194"/>
      <c r="L1163" s="39"/>
      <c r="M1163" s="195" t="s">
        <v>1</v>
      </c>
      <c r="N1163" s="196" t="s">
        <v>38</v>
      </c>
      <c r="O1163" s="71"/>
      <c r="P1163" s="197">
        <f>O1163*H1163</f>
        <v>0</v>
      </c>
      <c r="Q1163" s="197">
        <v>0</v>
      </c>
      <c r="R1163" s="197">
        <f>Q1163*H1163</f>
        <v>0</v>
      </c>
      <c r="S1163" s="197">
        <v>0</v>
      </c>
      <c r="T1163" s="198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199" t="s">
        <v>320</v>
      </c>
      <c r="AT1163" s="199" t="s">
        <v>122</v>
      </c>
      <c r="AU1163" s="199" t="s">
        <v>127</v>
      </c>
      <c r="AY1163" s="17" t="s">
        <v>119</v>
      </c>
      <c r="BE1163" s="200">
        <f>IF(N1163="základní",J1163,0)</f>
        <v>0</v>
      </c>
      <c r="BF1163" s="200">
        <f>IF(N1163="snížená",J1163,0)</f>
        <v>0</v>
      </c>
      <c r="BG1163" s="200">
        <f>IF(N1163="zákl. přenesená",J1163,0)</f>
        <v>0</v>
      </c>
      <c r="BH1163" s="200">
        <f>IF(N1163="sníž. přenesená",J1163,0)</f>
        <v>0</v>
      </c>
      <c r="BI1163" s="200">
        <f>IF(N1163="nulová",J1163,0)</f>
        <v>0</v>
      </c>
      <c r="BJ1163" s="17" t="s">
        <v>127</v>
      </c>
      <c r="BK1163" s="200">
        <f>ROUND(I1163*H1163,2)</f>
        <v>0</v>
      </c>
      <c r="BL1163" s="17" t="s">
        <v>320</v>
      </c>
      <c r="BM1163" s="199" t="s">
        <v>1845</v>
      </c>
    </row>
    <row r="1164" spans="1:65" s="2" customFormat="1" ht="24.2" customHeight="1">
      <c r="A1164" s="34"/>
      <c r="B1164" s="35"/>
      <c r="C1164" s="187" t="s">
        <v>1846</v>
      </c>
      <c r="D1164" s="187" t="s">
        <v>122</v>
      </c>
      <c r="E1164" s="188" t="s">
        <v>1847</v>
      </c>
      <c r="F1164" s="189" t="s">
        <v>1848</v>
      </c>
      <c r="G1164" s="190" t="s">
        <v>125</v>
      </c>
      <c r="H1164" s="191">
        <v>0.75</v>
      </c>
      <c r="I1164" s="192"/>
      <c r="J1164" s="193">
        <f>ROUND(I1164*H1164,2)</f>
        <v>0</v>
      </c>
      <c r="K1164" s="194"/>
      <c r="L1164" s="39"/>
      <c r="M1164" s="195" t="s">
        <v>1</v>
      </c>
      <c r="N1164" s="196" t="s">
        <v>38</v>
      </c>
      <c r="O1164" s="71"/>
      <c r="P1164" s="197">
        <f>O1164*H1164</f>
        <v>0</v>
      </c>
      <c r="Q1164" s="197">
        <v>5.7898590000000005E-4</v>
      </c>
      <c r="R1164" s="197">
        <f>Q1164*H1164</f>
        <v>4.3423942500000004E-4</v>
      </c>
      <c r="S1164" s="197">
        <v>0</v>
      </c>
      <c r="T1164" s="198">
        <f>S1164*H1164</f>
        <v>0</v>
      </c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R1164" s="199" t="s">
        <v>320</v>
      </c>
      <c r="AT1164" s="199" t="s">
        <v>122</v>
      </c>
      <c r="AU1164" s="199" t="s">
        <v>127</v>
      </c>
      <c r="AY1164" s="17" t="s">
        <v>119</v>
      </c>
      <c r="BE1164" s="200">
        <f>IF(N1164="základní",J1164,0)</f>
        <v>0</v>
      </c>
      <c r="BF1164" s="200">
        <f>IF(N1164="snížená",J1164,0)</f>
        <v>0</v>
      </c>
      <c r="BG1164" s="200">
        <f>IF(N1164="zákl. přenesená",J1164,0)</f>
        <v>0</v>
      </c>
      <c r="BH1164" s="200">
        <f>IF(N1164="sníž. přenesená",J1164,0)</f>
        <v>0</v>
      </c>
      <c r="BI1164" s="200">
        <f>IF(N1164="nulová",J1164,0)</f>
        <v>0</v>
      </c>
      <c r="BJ1164" s="17" t="s">
        <v>127</v>
      </c>
      <c r="BK1164" s="200">
        <f>ROUND(I1164*H1164,2)</f>
        <v>0</v>
      </c>
      <c r="BL1164" s="17" t="s">
        <v>320</v>
      </c>
      <c r="BM1164" s="199" t="s">
        <v>1849</v>
      </c>
    </row>
    <row r="1165" spans="1:65" s="14" customFormat="1" ht="11.25">
      <c r="B1165" s="212"/>
      <c r="C1165" s="213"/>
      <c r="D1165" s="203" t="s">
        <v>129</v>
      </c>
      <c r="E1165" s="214" t="s">
        <v>1</v>
      </c>
      <c r="F1165" s="215" t="s">
        <v>1850</v>
      </c>
      <c r="G1165" s="213"/>
      <c r="H1165" s="216">
        <v>0.75</v>
      </c>
      <c r="I1165" s="217"/>
      <c r="J1165" s="213"/>
      <c r="K1165" s="213"/>
      <c r="L1165" s="218"/>
      <c r="M1165" s="219"/>
      <c r="N1165" s="220"/>
      <c r="O1165" s="220"/>
      <c r="P1165" s="220"/>
      <c r="Q1165" s="220"/>
      <c r="R1165" s="220"/>
      <c r="S1165" s="220"/>
      <c r="T1165" s="221"/>
      <c r="AT1165" s="222" t="s">
        <v>129</v>
      </c>
      <c r="AU1165" s="222" t="s">
        <v>127</v>
      </c>
      <c r="AV1165" s="14" t="s">
        <v>127</v>
      </c>
      <c r="AW1165" s="14" t="s">
        <v>30</v>
      </c>
      <c r="AX1165" s="14" t="s">
        <v>80</v>
      </c>
      <c r="AY1165" s="222" t="s">
        <v>119</v>
      </c>
    </row>
    <row r="1166" spans="1:65" s="2" customFormat="1" ht="24.2" customHeight="1">
      <c r="A1166" s="34"/>
      <c r="B1166" s="35"/>
      <c r="C1166" s="239" t="s">
        <v>1851</v>
      </c>
      <c r="D1166" s="239" t="s">
        <v>202</v>
      </c>
      <c r="E1166" s="240" t="s">
        <v>1852</v>
      </c>
      <c r="F1166" s="241" t="s">
        <v>1853</v>
      </c>
      <c r="G1166" s="242" t="s">
        <v>125</v>
      </c>
      <c r="H1166" s="243">
        <v>0.82499999999999996</v>
      </c>
      <c r="I1166" s="244"/>
      <c r="J1166" s="245">
        <f>ROUND(I1166*H1166,2)</f>
        <v>0</v>
      </c>
      <c r="K1166" s="246"/>
      <c r="L1166" s="247"/>
      <c r="M1166" s="248" t="s">
        <v>1</v>
      </c>
      <c r="N1166" s="249" t="s">
        <v>38</v>
      </c>
      <c r="O1166" s="71"/>
      <c r="P1166" s="197">
        <f>O1166*H1166</f>
        <v>0</v>
      </c>
      <c r="Q1166" s="197">
        <v>1.2E-2</v>
      </c>
      <c r="R1166" s="197">
        <f>Q1166*H1166</f>
        <v>9.8999999999999991E-3</v>
      </c>
      <c r="S1166" s="197">
        <v>0</v>
      </c>
      <c r="T1166" s="198">
        <f>S1166*H1166</f>
        <v>0</v>
      </c>
      <c r="U1166" s="34"/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R1166" s="199" t="s">
        <v>406</v>
      </c>
      <c r="AT1166" s="199" t="s">
        <v>202</v>
      </c>
      <c r="AU1166" s="199" t="s">
        <v>127</v>
      </c>
      <c r="AY1166" s="17" t="s">
        <v>119</v>
      </c>
      <c r="BE1166" s="200">
        <f>IF(N1166="základní",J1166,0)</f>
        <v>0</v>
      </c>
      <c r="BF1166" s="200">
        <f>IF(N1166="snížená",J1166,0)</f>
        <v>0</v>
      </c>
      <c r="BG1166" s="200">
        <f>IF(N1166="zákl. přenesená",J1166,0)</f>
        <v>0</v>
      </c>
      <c r="BH1166" s="200">
        <f>IF(N1166="sníž. přenesená",J1166,0)</f>
        <v>0</v>
      </c>
      <c r="BI1166" s="200">
        <f>IF(N1166="nulová",J1166,0)</f>
        <v>0</v>
      </c>
      <c r="BJ1166" s="17" t="s">
        <v>127</v>
      </c>
      <c r="BK1166" s="200">
        <f>ROUND(I1166*H1166,2)</f>
        <v>0</v>
      </c>
      <c r="BL1166" s="17" t="s">
        <v>320</v>
      </c>
      <c r="BM1166" s="199" t="s">
        <v>1854</v>
      </c>
    </row>
    <row r="1167" spans="1:65" s="14" customFormat="1" ht="11.25">
      <c r="B1167" s="212"/>
      <c r="C1167" s="213"/>
      <c r="D1167" s="203" t="s">
        <v>129</v>
      </c>
      <c r="E1167" s="213"/>
      <c r="F1167" s="215" t="s">
        <v>1855</v>
      </c>
      <c r="G1167" s="213"/>
      <c r="H1167" s="216">
        <v>0.82499999999999996</v>
      </c>
      <c r="I1167" s="217"/>
      <c r="J1167" s="213"/>
      <c r="K1167" s="213"/>
      <c r="L1167" s="218"/>
      <c r="M1167" s="219"/>
      <c r="N1167" s="220"/>
      <c r="O1167" s="220"/>
      <c r="P1167" s="220"/>
      <c r="Q1167" s="220"/>
      <c r="R1167" s="220"/>
      <c r="S1167" s="220"/>
      <c r="T1167" s="221"/>
      <c r="AT1167" s="222" t="s">
        <v>129</v>
      </c>
      <c r="AU1167" s="222" t="s">
        <v>127</v>
      </c>
      <c r="AV1167" s="14" t="s">
        <v>127</v>
      </c>
      <c r="AW1167" s="14" t="s">
        <v>4</v>
      </c>
      <c r="AX1167" s="14" t="s">
        <v>80</v>
      </c>
      <c r="AY1167" s="222" t="s">
        <v>119</v>
      </c>
    </row>
    <row r="1168" spans="1:65" s="2" customFormat="1" ht="24.2" customHeight="1">
      <c r="A1168" s="34"/>
      <c r="B1168" s="35"/>
      <c r="C1168" s="187" t="s">
        <v>1856</v>
      </c>
      <c r="D1168" s="187" t="s">
        <v>122</v>
      </c>
      <c r="E1168" s="188" t="s">
        <v>1857</v>
      </c>
      <c r="F1168" s="189" t="s">
        <v>1858</v>
      </c>
      <c r="G1168" s="190" t="s">
        <v>190</v>
      </c>
      <c r="H1168" s="191">
        <v>1</v>
      </c>
      <c r="I1168" s="192"/>
      <c r="J1168" s="193">
        <f>ROUND(I1168*H1168,2)</f>
        <v>0</v>
      </c>
      <c r="K1168" s="194"/>
      <c r="L1168" s="39"/>
      <c r="M1168" s="195" t="s">
        <v>1</v>
      </c>
      <c r="N1168" s="196" t="s">
        <v>38</v>
      </c>
      <c r="O1168" s="71"/>
      <c r="P1168" s="197">
        <f>O1168*H1168</f>
        <v>0</v>
      </c>
      <c r="Q1168" s="197">
        <v>0</v>
      </c>
      <c r="R1168" s="197">
        <f>Q1168*H1168</f>
        <v>0</v>
      </c>
      <c r="S1168" s="197">
        <v>3.6000000000000002E-4</v>
      </c>
      <c r="T1168" s="198">
        <f>S1168*H1168</f>
        <v>3.6000000000000002E-4</v>
      </c>
      <c r="U1168" s="34"/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R1168" s="199" t="s">
        <v>320</v>
      </c>
      <c r="AT1168" s="199" t="s">
        <v>122</v>
      </c>
      <c r="AU1168" s="199" t="s">
        <v>127</v>
      </c>
      <c r="AY1168" s="17" t="s">
        <v>119</v>
      </c>
      <c r="BE1168" s="200">
        <f>IF(N1168="základní",J1168,0)</f>
        <v>0</v>
      </c>
      <c r="BF1168" s="200">
        <f>IF(N1168="snížená",J1168,0)</f>
        <v>0</v>
      </c>
      <c r="BG1168" s="200">
        <f>IF(N1168="zákl. přenesená",J1168,0)</f>
        <v>0</v>
      </c>
      <c r="BH1168" s="200">
        <f>IF(N1168="sníž. přenesená",J1168,0)</f>
        <v>0</v>
      </c>
      <c r="BI1168" s="200">
        <f>IF(N1168="nulová",J1168,0)</f>
        <v>0</v>
      </c>
      <c r="BJ1168" s="17" t="s">
        <v>127</v>
      </c>
      <c r="BK1168" s="200">
        <f>ROUND(I1168*H1168,2)</f>
        <v>0</v>
      </c>
      <c r="BL1168" s="17" t="s">
        <v>320</v>
      </c>
      <c r="BM1168" s="199" t="s">
        <v>1859</v>
      </c>
    </row>
    <row r="1169" spans="1:65" s="2" customFormat="1" ht="16.5" customHeight="1">
      <c r="A1169" s="34"/>
      <c r="B1169" s="35"/>
      <c r="C1169" s="187" t="s">
        <v>1860</v>
      </c>
      <c r="D1169" s="187" t="s">
        <v>122</v>
      </c>
      <c r="E1169" s="188" t="s">
        <v>1861</v>
      </c>
      <c r="F1169" s="189" t="s">
        <v>1862</v>
      </c>
      <c r="G1169" s="190" t="s">
        <v>390</v>
      </c>
      <c r="H1169" s="191">
        <v>23</v>
      </c>
      <c r="I1169" s="192"/>
      <c r="J1169" s="193">
        <f>ROUND(I1169*H1169,2)</f>
        <v>0</v>
      </c>
      <c r="K1169" s="194"/>
      <c r="L1169" s="39"/>
      <c r="M1169" s="195" t="s">
        <v>1</v>
      </c>
      <c r="N1169" s="196" t="s">
        <v>38</v>
      </c>
      <c r="O1169" s="71"/>
      <c r="P1169" s="197">
        <f>O1169*H1169</f>
        <v>0</v>
      </c>
      <c r="Q1169" s="197">
        <v>6.1050000000000002E-3</v>
      </c>
      <c r="R1169" s="197">
        <f>Q1169*H1169</f>
        <v>0.14041500000000001</v>
      </c>
      <c r="S1169" s="197">
        <v>0</v>
      </c>
      <c r="T1169" s="198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199" t="s">
        <v>320</v>
      </c>
      <c r="AT1169" s="199" t="s">
        <v>122</v>
      </c>
      <c r="AU1169" s="199" t="s">
        <v>127</v>
      </c>
      <c r="AY1169" s="17" t="s">
        <v>119</v>
      </c>
      <c r="BE1169" s="200">
        <f>IF(N1169="základní",J1169,0)</f>
        <v>0</v>
      </c>
      <c r="BF1169" s="200">
        <f>IF(N1169="snížená",J1169,0)</f>
        <v>0</v>
      </c>
      <c r="BG1169" s="200">
        <f>IF(N1169="zákl. přenesená",J1169,0)</f>
        <v>0</v>
      </c>
      <c r="BH1169" s="200">
        <f>IF(N1169="sníž. přenesená",J1169,0)</f>
        <v>0</v>
      </c>
      <c r="BI1169" s="200">
        <f>IF(N1169="nulová",J1169,0)</f>
        <v>0</v>
      </c>
      <c r="BJ1169" s="17" t="s">
        <v>127</v>
      </c>
      <c r="BK1169" s="200">
        <f>ROUND(I1169*H1169,2)</f>
        <v>0</v>
      </c>
      <c r="BL1169" s="17" t="s">
        <v>320</v>
      </c>
      <c r="BM1169" s="199" t="s">
        <v>1863</v>
      </c>
    </row>
    <row r="1170" spans="1:65" s="14" customFormat="1" ht="11.25">
      <c r="B1170" s="212"/>
      <c r="C1170" s="213"/>
      <c r="D1170" s="203" t="s">
        <v>129</v>
      </c>
      <c r="E1170" s="214" t="s">
        <v>1</v>
      </c>
      <c r="F1170" s="215" t="s">
        <v>1864</v>
      </c>
      <c r="G1170" s="213"/>
      <c r="H1170" s="216">
        <v>23</v>
      </c>
      <c r="I1170" s="217"/>
      <c r="J1170" s="213"/>
      <c r="K1170" s="213"/>
      <c r="L1170" s="218"/>
      <c r="M1170" s="219"/>
      <c r="N1170" s="220"/>
      <c r="O1170" s="220"/>
      <c r="P1170" s="220"/>
      <c r="Q1170" s="220"/>
      <c r="R1170" s="220"/>
      <c r="S1170" s="220"/>
      <c r="T1170" s="221"/>
      <c r="AT1170" s="222" t="s">
        <v>129</v>
      </c>
      <c r="AU1170" s="222" t="s">
        <v>127</v>
      </c>
      <c r="AV1170" s="14" t="s">
        <v>127</v>
      </c>
      <c r="AW1170" s="14" t="s">
        <v>30</v>
      </c>
      <c r="AX1170" s="14" t="s">
        <v>80</v>
      </c>
      <c r="AY1170" s="222" t="s">
        <v>119</v>
      </c>
    </row>
    <row r="1171" spans="1:65" s="2" customFormat="1" ht="16.5" customHeight="1">
      <c r="A1171" s="34"/>
      <c r="B1171" s="35"/>
      <c r="C1171" s="239" t="s">
        <v>1865</v>
      </c>
      <c r="D1171" s="239" t="s">
        <v>202</v>
      </c>
      <c r="E1171" s="240" t="s">
        <v>1866</v>
      </c>
      <c r="F1171" s="241" t="s">
        <v>1867</v>
      </c>
      <c r="G1171" s="242" t="s">
        <v>390</v>
      </c>
      <c r="H1171" s="243">
        <v>24.15</v>
      </c>
      <c r="I1171" s="244"/>
      <c r="J1171" s="245">
        <f>ROUND(I1171*H1171,2)</f>
        <v>0</v>
      </c>
      <c r="K1171" s="246"/>
      <c r="L1171" s="247"/>
      <c r="M1171" s="248" t="s">
        <v>1</v>
      </c>
      <c r="N1171" s="249" t="s">
        <v>38</v>
      </c>
      <c r="O1171" s="71"/>
      <c r="P1171" s="197">
        <f>O1171*H1171</f>
        <v>0</v>
      </c>
      <c r="Q1171" s="197">
        <v>1.2E-4</v>
      </c>
      <c r="R1171" s="197">
        <f>Q1171*H1171</f>
        <v>2.898E-3</v>
      </c>
      <c r="S1171" s="197">
        <v>0</v>
      </c>
      <c r="T1171" s="198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199" t="s">
        <v>406</v>
      </c>
      <c r="AT1171" s="199" t="s">
        <v>202</v>
      </c>
      <c r="AU1171" s="199" t="s">
        <v>127</v>
      </c>
      <c r="AY1171" s="17" t="s">
        <v>119</v>
      </c>
      <c r="BE1171" s="200">
        <f>IF(N1171="základní",J1171,0)</f>
        <v>0</v>
      </c>
      <c r="BF1171" s="200">
        <f>IF(N1171="snížená",J1171,0)</f>
        <v>0</v>
      </c>
      <c r="BG1171" s="200">
        <f>IF(N1171="zákl. přenesená",J1171,0)</f>
        <v>0</v>
      </c>
      <c r="BH1171" s="200">
        <f>IF(N1171="sníž. přenesená",J1171,0)</f>
        <v>0</v>
      </c>
      <c r="BI1171" s="200">
        <f>IF(N1171="nulová",J1171,0)</f>
        <v>0</v>
      </c>
      <c r="BJ1171" s="17" t="s">
        <v>127</v>
      </c>
      <c r="BK1171" s="200">
        <f>ROUND(I1171*H1171,2)</f>
        <v>0</v>
      </c>
      <c r="BL1171" s="17" t="s">
        <v>320</v>
      </c>
      <c r="BM1171" s="199" t="s">
        <v>1868</v>
      </c>
    </row>
    <row r="1172" spans="1:65" s="14" customFormat="1" ht="11.25">
      <c r="B1172" s="212"/>
      <c r="C1172" s="213"/>
      <c r="D1172" s="203" t="s">
        <v>129</v>
      </c>
      <c r="E1172" s="213"/>
      <c r="F1172" s="215" t="s">
        <v>1869</v>
      </c>
      <c r="G1172" s="213"/>
      <c r="H1172" s="216">
        <v>24.15</v>
      </c>
      <c r="I1172" s="217"/>
      <c r="J1172" s="213"/>
      <c r="K1172" s="213"/>
      <c r="L1172" s="218"/>
      <c r="M1172" s="219"/>
      <c r="N1172" s="220"/>
      <c r="O1172" s="220"/>
      <c r="P1172" s="220"/>
      <c r="Q1172" s="220"/>
      <c r="R1172" s="220"/>
      <c r="S1172" s="220"/>
      <c r="T1172" s="221"/>
      <c r="AT1172" s="222" t="s">
        <v>129</v>
      </c>
      <c r="AU1172" s="222" t="s">
        <v>127</v>
      </c>
      <c r="AV1172" s="14" t="s">
        <v>127</v>
      </c>
      <c r="AW1172" s="14" t="s">
        <v>4</v>
      </c>
      <c r="AX1172" s="14" t="s">
        <v>80</v>
      </c>
      <c r="AY1172" s="222" t="s">
        <v>119</v>
      </c>
    </row>
    <row r="1173" spans="1:65" s="2" customFormat="1" ht="16.5" customHeight="1">
      <c r="A1173" s="34"/>
      <c r="B1173" s="35"/>
      <c r="C1173" s="187" t="s">
        <v>1870</v>
      </c>
      <c r="D1173" s="187" t="s">
        <v>122</v>
      </c>
      <c r="E1173" s="188" t="s">
        <v>1871</v>
      </c>
      <c r="F1173" s="189" t="s">
        <v>1872</v>
      </c>
      <c r="G1173" s="190" t="s">
        <v>390</v>
      </c>
      <c r="H1173" s="191">
        <v>9.34</v>
      </c>
      <c r="I1173" s="192"/>
      <c r="J1173" s="193">
        <f>ROUND(I1173*H1173,2)</f>
        <v>0</v>
      </c>
      <c r="K1173" s="194"/>
      <c r="L1173" s="39"/>
      <c r="M1173" s="195" t="s">
        <v>1</v>
      </c>
      <c r="N1173" s="196" t="s">
        <v>38</v>
      </c>
      <c r="O1173" s="71"/>
      <c r="P1173" s="197">
        <f>O1173*H1173</f>
        <v>0</v>
      </c>
      <c r="Q1173" s="197">
        <v>6.1050000000000002E-3</v>
      </c>
      <c r="R1173" s="197">
        <f>Q1173*H1173</f>
        <v>5.7020700000000001E-2</v>
      </c>
      <c r="S1173" s="197">
        <v>0</v>
      </c>
      <c r="T1173" s="198">
        <f>S1173*H1173</f>
        <v>0</v>
      </c>
      <c r="U1173" s="34"/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R1173" s="199" t="s">
        <v>320</v>
      </c>
      <c r="AT1173" s="199" t="s">
        <v>122</v>
      </c>
      <c r="AU1173" s="199" t="s">
        <v>127</v>
      </c>
      <c r="AY1173" s="17" t="s">
        <v>119</v>
      </c>
      <c r="BE1173" s="200">
        <f>IF(N1173="základní",J1173,0)</f>
        <v>0</v>
      </c>
      <c r="BF1173" s="200">
        <f>IF(N1173="snížená",J1173,0)</f>
        <v>0</v>
      </c>
      <c r="BG1173" s="200">
        <f>IF(N1173="zákl. přenesená",J1173,0)</f>
        <v>0</v>
      </c>
      <c r="BH1173" s="200">
        <f>IF(N1173="sníž. přenesená",J1173,0)</f>
        <v>0</v>
      </c>
      <c r="BI1173" s="200">
        <f>IF(N1173="nulová",J1173,0)</f>
        <v>0</v>
      </c>
      <c r="BJ1173" s="17" t="s">
        <v>127</v>
      </c>
      <c r="BK1173" s="200">
        <f>ROUND(I1173*H1173,2)</f>
        <v>0</v>
      </c>
      <c r="BL1173" s="17" t="s">
        <v>320</v>
      </c>
      <c r="BM1173" s="199" t="s">
        <v>1873</v>
      </c>
    </row>
    <row r="1174" spans="1:65" s="13" customFormat="1" ht="11.25">
      <c r="B1174" s="201"/>
      <c r="C1174" s="202"/>
      <c r="D1174" s="203" t="s">
        <v>129</v>
      </c>
      <c r="E1174" s="204" t="s">
        <v>1</v>
      </c>
      <c r="F1174" s="205" t="s">
        <v>1874</v>
      </c>
      <c r="G1174" s="202"/>
      <c r="H1174" s="204" t="s">
        <v>1</v>
      </c>
      <c r="I1174" s="206"/>
      <c r="J1174" s="202"/>
      <c r="K1174" s="202"/>
      <c r="L1174" s="207"/>
      <c r="M1174" s="208"/>
      <c r="N1174" s="209"/>
      <c r="O1174" s="209"/>
      <c r="P1174" s="209"/>
      <c r="Q1174" s="209"/>
      <c r="R1174" s="209"/>
      <c r="S1174" s="209"/>
      <c r="T1174" s="210"/>
      <c r="AT1174" s="211" t="s">
        <v>129</v>
      </c>
      <c r="AU1174" s="211" t="s">
        <v>127</v>
      </c>
      <c r="AV1174" s="13" t="s">
        <v>80</v>
      </c>
      <c r="AW1174" s="13" t="s">
        <v>30</v>
      </c>
      <c r="AX1174" s="13" t="s">
        <v>72</v>
      </c>
      <c r="AY1174" s="211" t="s">
        <v>119</v>
      </c>
    </row>
    <row r="1175" spans="1:65" s="13" customFormat="1" ht="11.25">
      <c r="B1175" s="201"/>
      <c r="C1175" s="202"/>
      <c r="D1175" s="203" t="s">
        <v>129</v>
      </c>
      <c r="E1175" s="204" t="s">
        <v>1</v>
      </c>
      <c r="F1175" s="205" t="s">
        <v>248</v>
      </c>
      <c r="G1175" s="202"/>
      <c r="H1175" s="204" t="s">
        <v>1</v>
      </c>
      <c r="I1175" s="206"/>
      <c r="J1175" s="202"/>
      <c r="K1175" s="202"/>
      <c r="L1175" s="207"/>
      <c r="M1175" s="208"/>
      <c r="N1175" s="209"/>
      <c r="O1175" s="209"/>
      <c r="P1175" s="209"/>
      <c r="Q1175" s="209"/>
      <c r="R1175" s="209"/>
      <c r="S1175" s="209"/>
      <c r="T1175" s="210"/>
      <c r="AT1175" s="211" t="s">
        <v>129</v>
      </c>
      <c r="AU1175" s="211" t="s">
        <v>127</v>
      </c>
      <c r="AV1175" s="13" t="s">
        <v>80</v>
      </c>
      <c r="AW1175" s="13" t="s">
        <v>30</v>
      </c>
      <c r="AX1175" s="13" t="s">
        <v>72</v>
      </c>
      <c r="AY1175" s="211" t="s">
        <v>119</v>
      </c>
    </row>
    <row r="1176" spans="1:65" s="14" customFormat="1" ht="11.25">
      <c r="B1176" s="212"/>
      <c r="C1176" s="213"/>
      <c r="D1176" s="203" t="s">
        <v>129</v>
      </c>
      <c r="E1176" s="214" t="s">
        <v>1</v>
      </c>
      <c r="F1176" s="215" t="s">
        <v>1875</v>
      </c>
      <c r="G1176" s="213"/>
      <c r="H1176" s="216">
        <v>5.5</v>
      </c>
      <c r="I1176" s="217"/>
      <c r="J1176" s="213"/>
      <c r="K1176" s="213"/>
      <c r="L1176" s="218"/>
      <c r="M1176" s="219"/>
      <c r="N1176" s="220"/>
      <c r="O1176" s="220"/>
      <c r="P1176" s="220"/>
      <c r="Q1176" s="220"/>
      <c r="R1176" s="220"/>
      <c r="S1176" s="220"/>
      <c r="T1176" s="221"/>
      <c r="AT1176" s="222" t="s">
        <v>129</v>
      </c>
      <c r="AU1176" s="222" t="s">
        <v>127</v>
      </c>
      <c r="AV1176" s="14" t="s">
        <v>127</v>
      </c>
      <c r="AW1176" s="14" t="s">
        <v>30</v>
      </c>
      <c r="AX1176" s="14" t="s">
        <v>72</v>
      </c>
      <c r="AY1176" s="222" t="s">
        <v>119</v>
      </c>
    </row>
    <row r="1177" spans="1:65" s="13" customFormat="1" ht="11.25">
      <c r="B1177" s="201"/>
      <c r="C1177" s="202"/>
      <c r="D1177" s="203" t="s">
        <v>129</v>
      </c>
      <c r="E1177" s="204" t="s">
        <v>1</v>
      </c>
      <c r="F1177" s="205" t="s">
        <v>246</v>
      </c>
      <c r="G1177" s="202"/>
      <c r="H1177" s="204" t="s">
        <v>1</v>
      </c>
      <c r="I1177" s="206"/>
      <c r="J1177" s="202"/>
      <c r="K1177" s="202"/>
      <c r="L1177" s="207"/>
      <c r="M1177" s="208"/>
      <c r="N1177" s="209"/>
      <c r="O1177" s="209"/>
      <c r="P1177" s="209"/>
      <c r="Q1177" s="209"/>
      <c r="R1177" s="209"/>
      <c r="S1177" s="209"/>
      <c r="T1177" s="210"/>
      <c r="AT1177" s="211" t="s">
        <v>129</v>
      </c>
      <c r="AU1177" s="211" t="s">
        <v>127</v>
      </c>
      <c r="AV1177" s="13" t="s">
        <v>80</v>
      </c>
      <c r="AW1177" s="13" t="s">
        <v>30</v>
      </c>
      <c r="AX1177" s="13" t="s">
        <v>72</v>
      </c>
      <c r="AY1177" s="211" t="s">
        <v>119</v>
      </c>
    </row>
    <row r="1178" spans="1:65" s="14" customFormat="1" ht="11.25">
      <c r="B1178" s="212"/>
      <c r="C1178" s="213"/>
      <c r="D1178" s="203" t="s">
        <v>129</v>
      </c>
      <c r="E1178" s="214" t="s">
        <v>1</v>
      </c>
      <c r="F1178" s="215" t="s">
        <v>1876</v>
      </c>
      <c r="G1178" s="213"/>
      <c r="H1178" s="216">
        <v>3.8399999999999994</v>
      </c>
      <c r="I1178" s="217"/>
      <c r="J1178" s="213"/>
      <c r="K1178" s="213"/>
      <c r="L1178" s="218"/>
      <c r="M1178" s="219"/>
      <c r="N1178" s="220"/>
      <c r="O1178" s="220"/>
      <c r="P1178" s="220"/>
      <c r="Q1178" s="220"/>
      <c r="R1178" s="220"/>
      <c r="S1178" s="220"/>
      <c r="T1178" s="221"/>
      <c r="AT1178" s="222" t="s">
        <v>129</v>
      </c>
      <c r="AU1178" s="222" t="s">
        <v>127</v>
      </c>
      <c r="AV1178" s="14" t="s">
        <v>127</v>
      </c>
      <c r="AW1178" s="14" t="s">
        <v>30</v>
      </c>
      <c r="AX1178" s="14" t="s">
        <v>72</v>
      </c>
      <c r="AY1178" s="222" t="s">
        <v>119</v>
      </c>
    </row>
    <row r="1179" spans="1:65" s="15" customFormat="1" ht="11.25">
      <c r="B1179" s="223"/>
      <c r="C1179" s="224"/>
      <c r="D1179" s="203" t="s">
        <v>129</v>
      </c>
      <c r="E1179" s="225" t="s">
        <v>1</v>
      </c>
      <c r="F1179" s="226" t="s">
        <v>138</v>
      </c>
      <c r="G1179" s="224"/>
      <c r="H1179" s="227">
        <v>9.34</v>
      </c>
      <c r="I1179" s="228"/>
      <c r="J1179" s="224"/>
      <c r="K1179" s="224"/>
      <c r="L1179" s="229"/>
      <c r="M1179" s="230"/>
      <c r="N1179" s="231"/>
      <c r="O1179" s="231"/>
      <c r="P1179" s="231"/>
      <c r="Q1179" s="231"/>
      <c r="R1179" s="231"/>
      <c r="S1179" s="231"/>
      <c r="T1179" s="232"/>
      <c r="AT1179" s="233" t="s">
        <v>129</v>
      </c>
      <c r="AU1179" s="233" t="s">
        <v>127</v>
      </c>
      <c r="AV1179" s="15" t="s">
        <v>126</v>
      </c>
      <c r="AW1179" s="15" t="s">
        <v>30</v>
      </c>
      <c r="AX1179" s="15" t="s">
        <v>80</v>
      </c>
      <c r="AY1179" s="233" t="s">
        <v>119</v>
      </c>
    </row>
    <row r="1180" spans="1:65" s="2" customFormat="1" ht="16.5" customHeight="1">
      <c r="A1180" s="34"/>
      <c r="B1180" s="35"/>
      <c r="C1180" s="239" t="s">
        <v>1877</v>
      </c>
      <c r="D1180" s="239" t="s">
        <v>202</v>
      </c>
      <c r="E1180" s="240" t="s">
        <v>1866</v>
      </c>
      <c r="F1180" s="241" t="s">
        <v>1867</v>
      </c>
      <c r="G1180" s="242" t="s">
        <v>390</v>
      </c>
      <c r="H1180" s="243">
        <v>9.8070000000000004</v>
      </c>
      <c r="I1180" s="244"/>
      <c r="J1180" s="245">
        <f>ROUND(I1180*H1180,2)</f>
        <v>0</v>
      </c>
      <c r="K1180" s="246"/>
      <c r="L1180" s="247"/>
      <c r="M1180" s="248" t="s">
        <v>1</v>
      </c>
      <c r="N1180" s="249" t="s">
        <v>38</v>
      </c>
      <c r="O1180" s="71"/>
      <c r="P1180" s="197">
        <f>O1180*H1180</f>
        <v>0</v>
      </c>
      <c r="Q1180" s="197">
        <v>1.2E-4</v>
      </c>
      <c r="R1180" s="197">
        <f>Q1180*H1180</f>
        <v>1.1768400000000002E-3</v>
      </c>
      <c r="S1180" s="197">
        <v>0</v>
      </c>
      <c r="T1180" s="198">
        <f>S1180*H1180</f>
        <v>0</v>
      </c>
      <c r="U1180" s="34"/>
      <c r="V1180" s="34"/>
      <c r="W1180" s="34"/>
      <c r="X1180" s="34"/>
      <c r="Y1180" s="34"/>
      <c r="Z1180" s="34"/>
      <c r="AA1180" s="34"/>
      <c r="AB1180" s="34"/>
      <c r="AC1180" s="34"/>
      <c r="AD1180" s="34"/>
      <c r="AE1180" s="34"/>
      <c r="AR1180" s="199" t="s">
        <v>406</v>
      </c>
      <c r="AT1180" s="199" t="s">
        <v>202</v>
      </c>
      <c r="AU1180" s="199" t="s">
        <v>127</v>
      </c>
      <c r="AY1180" s="17" t="s">
        <v>119</v>
      </c>
      <c r="BE1180" s="200">
        <f>IF(N1180="základní",J1180,0)</f>
        <v>0</v>
      </c>
      <c r="BF1180" s="200">
        <f>IF(N1180="snížená",J1180,0)</f>
        <v>0</v>
      </c>
      <c r="BG1180" s="200">
        <f>IF(N1180="zákl. přenesená",J1180,0)</f>
        <v>0</v>
      </c>
      <c r="BH1180" s="200">
        <f>IF(N1180="sníž. přenesená",J1180,0)</f>
        <v>0</v>
      </c>
      <c r="BI1180" s="200">
        <f>IF(N1180="nulová",J1180,0)</f>
        <v>0</v>
      </c>
      <c r="BJ1180" s="17" t="s">
        <v>127</v>
      </c>
      <c r="BK1180" s="200">
        <f>ROUND(I1180*H1180,2)</f>
        <v>0</v>
      </c>
      <c r="BL1180" s="17" t="s">
        <v>320</v>
      </c>
      <c r="BM1180" s="199" t="s">
        <v>1878</v>
      </c>
    </row>
    <row r="1181" spans="1:65" s="14" customFormat="1" ht="11.25">
      <c r="B1181" s="212"/>
      <c r="C1181" s="213"/>
      <c r="D1181" s="203" t="s">
        <v>129</v>
      </c>
      <c r="E1181" s="213"/>
      <c r="F1181" s="215" t="s">
        <v>1879</v>
      </c>
      <c r="G1181" s="213"/>
      <c r="H1181" s="216">
        <v>9.8070000000000004</v>
      </c>
      <c r="I1181" s="217"/>
      <c r="J1181" s="213"/>
      <c r="K1181" s="213"/>
      <c r="L1181" s="218"/>
      <c r="M1181" s="219"/>
      <c r="N1181" s="220"/>
      <c r="O1181" s="220"/>
      <c r="P1181" s="220"/>
      <c r="Q1181" s="220"/>
      <c r="R1181" s="220"/>
      <c r="S1181" s="220"/>
      <c r="T1181" s="221"/>
      <c r="AT1181" s="222" t="s">
        <v>129</v>
      </c>
      <c r="AU1181" s="222" t="s">
        <v>127</v>
      </c>
      <c r="AV1181" s="14" t="s">
        <v>127</v>
      </c>
      <c r="AW1181" s="14" t="s">
        <v>4</v>
      </c>
      <c r="AX1181" s="14" t="s">
        <v>80</v>
      </c>
      <c r="AY1181" s="222" t="s">
        <v>119</v>
      </c>
    </row>
    <row r="1182" spans="1:65" s="2" customFormat="1" ht="16.5" customHeight="1">
      <c r="A1182" s="34"/>
      <c r="B1182" s="35"/>
      <c r="C1182" s="187" t="s">
        <v>1880</v>
      </c>
      <c r="D1182" s="187" t="s">
        <v>122</v>
      </c>
      <c r="E1182" s="188" t="s">
        <v>1881</v>
      </c>
      <c r="F1182" s="189" t="s">
        <v>1882</v>
      </c>
      <c r="G1182" s="190" t="s">
        <v>190</v>
      </c>
      <c r="H1182" s="191">
        <v>4</v>
      </c>
      <c r="I1182" s="192"/>
      <c r="J1182" s="193">
        <f>ROUND(I1182*H1182,2)</f>
        <v>0</v>
      </c>
      <c r="K1182" s="194"/>
      <c r="L1182" s="39"/>
      <c r="M1182" s="195" t="s">
        <v>1</v>
      </c>
      <c r="N1182" s="196" t="s">
        <v>38</v>
      </c>
      <c r="O1182" s="71"/>
      <c r="P1182" s="197">
        <f>O1182*H1182</f>
        <v>0</v>
      </c>
      <c r="Q1182" s="197">
        <v>0</v>
      </c>
      <c r="R1182" s="197">
        <f>Q1182*H1182</f>
        <v>0</v>
      </c>
      <c r="S1182" s="197">
        <v>0</v>
      </c>
      <c r="T1182" s="198">
        <f>S1182*H1182</f>
        <v>0</v>
      </c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R1182" s="199" t="s">
        <v>320</v>
      </c>
      <c r="AT1182" s="199" t="s">
        <v>122</v>
      </c>
      <c r="AU1182" s="199" t="s">
        <v>127</v>
      </c>
      <c r="AY1182" s="17" t="s">
        <v>119</v>
      </c>
      <c r="BE1182" s="200">
        <f>IF(N1182="základní",J1182,0)</f>
        <v>0</v>
      </c>
      <c r="BF1182" s="200">
        <f>IF(N1182="snížená",J1182,0)</f>
        <v>0</v>
      </c>
      <c r="BG1182" s="200">
        <f>IF(N1182="zákl. přenesená",J1182,0)</f>
        <v>0</v>
      </c>
      <c r="BH1182" s="200">
        <f>IF(N1182="sníž. přenesená",J1182,0)</f>
        <v>0</v>
      </c>
      <c r="BI1182" s="200">
        <f>IF(N1182="nulová",J1182,0)</f>
        <v>0</v>
      </c>
      <c r="BJ1182" s="17" t="s">
        <v>127</v>
      </c>
      <c r="BK1182" s="200">
        <f>ROUND(I1182*H1182,2)</f>
        <v>0</v>
      </c>
      <c r="BL1182" s="17" t="s">
        <v>320</v>
      </c>
      <c r="BM1182" s="199" t="s">
        <v>1883</v>
      </c>
    </row>
    <row r="1183" spans="1:65" s="13" customFormat="1" ht="11.25">
      <c r="B1183" s="201"/>
      <c r="C1183" s="202"/>
      <c r="D1183" s="203" t="s">
        <v>129</v>
      </c>
      <c r="E1183" s="204" t="s">
        <v>1</v>
      </c>
      <c r="F1183" s="205" t="s">
        <v>1884</v>
      </c>
      <c r="G1183" s="202"/>
      <c r="H1183" s="204" t="s">
        <v>1</v>
      </c>
      <c r="I1183" s="206"/>
      <c r="J1183" s="202"/>
      <c r="K1183" s="202"/>
      <c r="L1183" s="207"/>
      <c r="M1183" s="208"/>
      <c r="N1183" s="209"/>
      <c r="O1183" s="209"/>
      <c r="P1183" s="209"/>
      <c r="Q1183" s="209"/>
      <c r="R1183" s="209"/>
      <c r="S1183" s="209"/>
      <c r="T1183" s="210"/>
      <c r="AT1183" s="211" t="s">
        <v>129</v>
      </c>
      <c r="AU1183" s="211" t="s">
        <v>127</v>
      </c>
      <c r="AV1183" s="13" t="s">
        <v>80</v>
      </c>
      <c r="AW1183" s="13" t="s">
        <v>30</v>
      </c>
      <c r="AX1183" s="13" t="s">
        <v>72</v>
      </c>
      <c r="AY1183" s="211" t="s">
        <v>119</v>
      </c>
    </row>
    <row r="1184" spans="1:65" s="14" customFormat="1" ht="11.25">
      <c r="B1184" s="212"/>
      <c r="C1184" s="213"/>
      <c r="D1184" s="203" t="s">
        <v>129</v>
      </c>
      <c r="E1184" s="214" t="s">
        <v>1</v>
      </c>
      <c r="F1184" s="215" t="s">
        <v>573</v>
      </c>
      <c r="G1184" s="213"/>
      <c r="H1184" s="216">
        <v>4</v>
      </c>
      <c r="I1184" s="217"/>
      <c r="J1184" s="213"/>
      <c r="K1184" s="213"/>
      <c r="L1184" s="218"/>
      <c r="M1184" s="219"/>
      <c r="N1184" s="220"/>
      <c r="O1184" s="220"/>
      <c r="P1184" s="220"/>
      <c r="Q1184" s="220"/>
      <c r="R1184" s="220"/>
      <c r="S1184" s="220"/>
      <c r="T1184" s="221"/>
      <c r="AT1184" s="222" t="s">
        <v>129</v>
      </c>
      <c r="AU1184" s="222" t="s">
        <v>127</v>
      </c>
      <c r="AV1184" s="14" t="s">
        <v>127</v>
      </c>
      <c r="AW1184" s="14" t="s">
        <v>30</v>
      </c>
      <c r="AX1184" s="14" t="s">
        <v>80</v>
      </c>
      <c r="AY1184" s="222" t="s">
        <v>119</v>
      </c>
    </row>
    <row r="1185" spans="1:65" s="2" customFormat="1" ht="21.75" customHeight="1">
      <c r="A1185" s="34"/>
      <c r="B1185" s="35"/>
      <c r="C1185" s="187" t="s">
        <v>1885</v>
      </c>
      <c r="D1185" s="187" t="s">
        <v>122</v>
      </c>
      <c r="E1185" s="188" t="s">
        <v>1886</v>
      </c>
      <c r="F1185" s="189" t="s">
        <v>1887</v>
      </c>
      <c r="G1185" s="190" t="s">
        <v>190</v>
      </c>
      <c r="H1185" s="191">
        <v>4</v>
      </c>
      <c r="I1185" s="192"/>
      <c r="J1185" s="193">
        <f>ROUND(I1185*H1185,2)</f>
        <v>0</v>
      </c>
      <c r="K1185" s="194"/>
      <c r="L1185" s="39"/>
      <c r="M1185" s="195" t="s">
        <v>1</v>
      </c>
      <c r="N1185" s="196" t="s">
        <v>38</v>
      </c>
      <c r="O1185" s="71"/>
      <c r="P1185" s="197">
        <f>O1185*H1185</f>
        <v>0</v>
      </c>
      <c r="Q1185" s="197">
        <v>0</v>
      </c>
      <c r="R1185" s="197">
        <f>Q1185*H1185</f>
        <v>0</v>
      </c>
      <c r="S1185" s="197">
        <v>0</v>
      </c>
      <c r="T1185" s="198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199" t="s">
        <v>320</v>
      </c>
      <c r="AT1185" s="199" t="s">
        <v>122</v>
      </c>
      <c r="AU1185" s="199" t="s">
        <v>127</v>
      </c>
      <c r="AY1185" s="17" t="s">
        <v>119</v>
      </c>
      <c r="BE1185" s="200">
        <f>IF(N1185="základní",J1185,0)</f>
        <v>0</v>
      </c>
      <c r="BF1185" s="200">
        <f>IF(N1185="snížená",J1185,0)</f>
        <v>0</v>
      </c>
      <c r="BG1185" s="200">
        <f>IF(N1185="zákl. přenesená",J1185,0)</f>
        <v>0</v>
      </c>
      <c r="BH1185" s="200">
        <f>IF(N1185="sníž. přenesená",J1185,0)</f>
        <v>0</v>
      </c>
      <c r="BI1185" s="200">
        <f>IF(N1185="nulová",J1185,0)</f>
        <v>0</v>
      </c>
      <c r="BJ1185" s="17" t="s">
        <v>127</v>
      </c>
      <c r="BK1185" s="200">
        <f>ROUND(I1185*H1185,2)</f>
        <v>0</v>
      </c>
      <c r="BL1185" s="17" t="s">
        <v>320</v>
      </c>
      <c r="BM1185" s="199" t="s">
        <v>1888</v>
      </c>
    </row>
    <row r="1186" spans="1:65" s="13" customFormat="1" ht="11.25">
      <c r="B1186" s="201"/>
      <c r="C1186" s="202"/>
      <c r="D1186" s="203" t="s">
        <v>129</v>
      </c>
      <c r="E1186" s="204" t="s">
        <v>1</v>
      </c>
      <c r="F1186" s="205" t="s">
        <v>1889</v>
      </c>
      <c r="G1186" s="202"/>
      <c r="H1186" s="204" t="s">
        <v>1</v>
      </c>
      <c r="I1186" s="206"/>
      <c r="J1186" s="202"/>
      <c r="K1186" s="202"/>
      <c r="L1186" s="207"/>
      <c r="M1186" s="208"/>
      <c r="N1186" s="209"/>
      <c r="O1186" s="209"/>
      <c r="P1186" s="209"/>
      <c r="Q1186" s="209"/>
      <c r="R1186" s="209"/>
      <c r="S1186" s="209"/>
      <c r="T1186" s="210"/>
      <c r="AT1186" s="211" t="s">
        <v>129</v>
      </c>
      <c r="AU1186" s="211" t="s">
        <v>127</v>
      </c>
      <c r="AV1186" s="13" t="s">
        <v>80</v>
      </c>
      <c r="AW1186" s="13" t="s">
        <v>30</v>
      </c>
      <c r="AX1186" s="13" t="s">
        <v>72</v>
      </c>
      <c r="AY1186" s="211" t="s">
        <v>119</v>
      </c>
    </row>
    <row r="1187" spans="1:65" s="14" customFormat="1" ht="11.25">
      <c r="B1187" s="212"/>
      <c r="C1187" s="213"/>
      <c r="D1187" s="203" t="s">
        <v>129</v>
      </c>
      <c r="E1187" s="214" t="s">
        <v>1</v>
      </c>
      <c r="F1187" s="215" t="s">
        <v>148</v>
      </c>
      <c r="G1187" s="213"/>
      <c r="H1187" s="216">
        <v>3</v>
      </c>
      <c r="I1187" s="217"/>
      <c r="J1187" s="213"/>
      <c r="K1187" s="213"/>
      <c r="L1187" s="218"/>
      <c r="M1187" s="219"/>
      <c r="N1187" s="220"/>
      <c r="O1187" s="220"/>
      <c r="P1187" s="220"/>
      <c r="Q1187" s="220"/>
      <c r="R1187" s="220"/>
      <c r="S1187" s="220"/>
      <c r="T1187" s="221"/>
      <c r="AT1187" s="222" t="s">
        <v>129</v>
      </c>
      <c r="AU1187" s="222" t="s">
        <v>127</v>
      </c>
      <c r="AV1187" s="14" t="s">
        <v>127</v>
      </c>
      <c r="AW1187" s="14" t="s">
        <v>30</v>
      </c>
      <c r="AX1187" s="14" t="s">
        <v>72</v>
      </c>
      <c r="AY1187" s="222" t="s">
        <v>119</v>
      </c>
    </row>
    <row r="1188" spans="1:65" s="13" customFormat="1" ht="11.25">
      <c r="B1188" s="201"/>
      <c r="C1188" s="202"/>
      <c r="D1188" s="203" t="s">
        <v>129</v>
      </c>
      <c r="E1188" s="204" t="s">
        <v>1</v>
      </c>
      <c r="F1188" s="205" t="s">
        <v>1890</v>
      </c>
      <c r="G1188" s="202"/>
      <c r="H1188" s="204" t="s">
        <v>1</v>
      </c>
      <c r="I1188" s="206"/>
      <c r="J1188" s="202"/>
      <c r="K1188" s="202"/>
      <c r="L1188" s="207"/>
      <c r="M1188" s="208"/>
      <c r="N1188" s="209"/>
      <c r="O1188" s="209"/>
      <c r="P1188" s="209"/>
      <c r="Q1188" s="209"/>
      <c r="R1188" s="209"/>
      <c r="S1188" s="209"/>
      <c r="T1188" s="210"/>
      <c r="AT1188" s="211" t="s">
        <v>129</v>
      </c>
      <c r="AU1188" s="211" t="s">
        <v>127</v>
      </c>
      <c r="AV1188" s="13" t="s">
        <v>80</v>
      </c>
      <c r="AW1188" s="13" t="s">
        <v>30</v>
      </c>
      <c r="AX1188" s="13" t="s">
        <v>72</v>
      </c>
      <c r="AY1188" s="211" t="s">
        <v>119</v>
      </c>
    </row>
    <row r="1189" spans="1:65" s="14" customFormat="1" ht="11.25">
      <c r="B1189" s="212"/>
      <c r="C1189" s="213"/>
      <c r="D1189" s="203" t="s">
        <v>129</v>
      </c>
      <c r="E1189" s="214" t="s">
        <v>1</v>
      </c>
      <c r="F1189" s="215" t="s">
        <v>80</v>
      </c>
      <c r="G1189" s="213"/>
      <c r="H1189" s="216">
        <v>1</v>
      </c>
      <c r="I1189" s="217"/>
      <c r="J1189" s="213"/>
      <c r="K1189" s="213"/>
      <c r="L1189" s="218"/>
      <c r="M1189" s="219"/>
      <c r="N1189" s="220"/>
      <c r="O1189" s="220"/>
      <c r="P1189" s="220"/>
      <c r="Q1189" s="220"/>
      <c r="R1189" s="220"/>
      <c r="S1189" s="220"/>
      <c r="T1189" s="221"/>
      <c r="AT1189" s="222" t="s">
        <v>129</v>
      </c>
      <c r="AU1189" s="222" t="s">
        <v>127</v>
      </c>
      <c r="AV1189" s="14" t="s">
        <v>127</v>
      </c>
      <c r="AW1189" s="14" t="s">
        <v>30</v>
      </c>
      <c r="AX1189" s="14" t="s">
        <v>72</v>
      </c>
      <c r="AY1189" s="222" t="s">
        <v>119</v>
      </c>
    </row>
    <row r="1190" spans="1:65" s="15" customFormat="1" ht="11.25">
      <c r="B1190" s="223"/>
      <c r="C1190" s="224"/>
      <c r="D1190" s="203" t="s">
        <v>129</v>
      </c>
      <c r="E1190" s="225" t="s">
        <v>1</v>
      </c>
      <c r="F1190" s="226" t="s">
        <v>138</v>
      </c>
      <c r="G1190" s="224"/>
      <c r="H1190" s="227">
        <v>4</v>
      </c>
      <c r="I1190" s="228"/>
      <c r="J1190" s="224"/>
      <c r="K1190" s="224"/>
      <c r="L1190" s="229"/>
      <c r="M1190" s="230"/>
      <c r="N1190" s="231"/>
      <c r="O1190" s="231"/>
      <c r="P1190" s="231"/>
      <c r="Q1190" s="231"/>
      <c r="R1190" s="231"/>
      <c r="S1190" s="231"/>
      <c r="T1190" s="232"/>
      <c r="AT1190" s="233" t="s">
        <v>129</v>
      </c>
      <c r="AU1190" s="233" t="s">
        <v>127</v>
      </c>
      <c r="AV1190" s="15" t="s">
        <v>126</v>
      </c>
      <c r="AW1190" s="15" t="s">
        <v>30</v>
      </c>
      <c r="AX1190" s="15" t="s">
        <v>80</v>
      </c>
      <c r="AY1190" s="233" t="s">
        <v>119</v>
      </c>
    </row>
    <row r="1191" spans="1:65" s="2" customFormat="1" ht="16.5" customHeight="1">
      <c r="A1191" s="34"/>
      <c r="B1191" s="35"/>
      <c r="C1191" s="187" t="s">
        <v>1891</v>
      </c>
      <c r="D1191" s="187" t="s">
        <v>122</v>
      </c>
      <c r="E1191" s="188" t="s">
        <v>1892</v>
      </c>
      <c r="F1191" s="189" t="s">
        <v>1893</v>
      </c>
      <c r="G1191" s="190" t="s">
        <v>190</v>
      </c>
      <c r="H1191" s="191">
        <v>1</v>
      </c>
      <c r="I1191" s="192"/>
      <c r="J1191" s="193">
        <f>ROUND(I1191*H1191,2)</f>
        <v>0</v>
      </c>
      <c r="K1191" s="194"/>
      <c r="L1191" s="39"/>
      <c r="M1191" s="195" t="s">
        <v>1</v>
      </c>
      <c r="N1191" s="196" t="s">
        <v>38</v>
      </c>
      <c r="O1191" s="71"/>
      <c r="P1191" s="197">
        <f>O1191*H1191</f>
        <v>0</v>
      </c>
      <c r="Q1191" s="197">
        <v>0</v>
      </c>
      <c r="R1191" s="197">
        <f>Q1191*H1191</f>
        <v>0</v>
      </c>
      <c r="S1191" s="197">
        <v>0</v>
      </c>
      <c r="T1191" s="198">
        <f>S1191*H1191</f>
        <v>0</v>
      </c>
      <c r="U1191" s="34"/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R1191" s="199" t="s">
        <v>320</v>
      </c>
      <c r="AT1191" s="199" t="s">
        <v>122</v>
      </c>
      <c r="AU1191" s="199" t="s">
        <v>127</v>
      </c>
      <c r="AY1191" s="17" t="s">
        <v>119</v>
      </c>
      <c r="BE1191" s="200">
        <f>IF(N1191="základní",J1191,0)</f>
        <v>0</v>
      </c>
      <c r="BF1191" s="200">
        <f>IF(N1191="snížená",J1191,0)</f>
        <v>0</v>
      </c>
      <c r="BG1191" s="200">
        <f>IF(N1191="zákl. přenesená",J1191,0)</f>
        <v>0</v>
      </c>
      <c r="BH1191" s="200">
        <f>IF(N1191="sníž. přenesená",J1191,0)</f>
        <v>0</v>
      </c>
      <c r="BI1191" s="200">
        <f>IF(N1191="nulová",J1191,0)</f>
        <v>0</v>
      </c>
      <c r="BJ1191" s="17" t="s">
        <v>127</v>
      </c>
      <c r="BK1191" s="200">
        <f>ROUND(I1191*H1191,2)</f>
        <v>0</v>
      </c>
      <c r="BL1191" s="17" t="s">
        <v>320</v>
      </c>
      <c r="BM1191" s="199" t="s">
        <v>1894</v>
      </c>
    </row>
    <row r="1192" spans="1:65" s="13" customFormat="1" ht="11.25">
      <c r="B1192" s="201"/>
      <c r="C1192" s="202"/>
      <c r="D1192" s="203" t="s">
        <v>129</v>
      </c>
      <c r="E1192" s="204" t="s">
        <v>1</v>
      </c>
      <c r="F1192" s="205" t="s">
        <v>246</v>
      </c>
      <c r="G1192" s="202"/>
      <c r="H1192" s="204" t="s">
        <v>1</v>
      </c>
      <c r="I1192" s="206"/>
      <c r="J1192" s="202"/>
      <c r="K1192" s="202"/>
      <c r="L1192" s="207"/>
      <c r="M1192" s="208"/>
      <c r="N1192" s="209"/>
      <c r="O1192" s="209"/>
      <c r="P1192" s="209"/>
      <c r="Q1192" s="209"/>
      <c r="R1192" s="209"/>
      <c r="S1192" s="209"/>
      <c r="T1192" s="210"/>
      <c r="AT1192" s="211" t="s">
        <v>129</v>
      </c>
      <c r="AU1192" s="211" t="s">
        <v>127</v>
      </c>
      <c r="AV1192" s="13" t="s">
        <v>80</v>
      </c>
      <c r="AW1192" s="13" t="s">
        <v>30</v>
      </c>
      <c r="AX1192" s="13" t="s">
        <v>72</v>
      </c>
      <c r="AY1192" s="211" t="s">
        <v>119</v>
      </c>
    </row>
    <row r="1193" spans="1:65" s="14" customFormat="1" ht="11.25">
      <c r="B1193" s="212"/>
      <c r="C1193" s="213"/>
      <c r="D1193" s="203" t="s">
        <v>129</v>
      </c>
      <c r="E1193" s="214" t="s">
        <v>1</v>
      </c>
      <c r="F1193" s="215" t="s">
        <v>80</v>
      </c>
      <c r="G1193" s="213"/>
      <c r="H1193" s="216">
        <v>1</v>
      </c>
      <c r="I1193" s="217"/>
      <c r="J1193" s="213"/>
      <c r="K1193" s="213"/>
      <c r="L1193" s="218"/>
      <c r="M1193" s="219"/>
      <c r="N1193" s="220"/>
      <c r="O1193" s="220"/>
      <c r="P1193" s="220"/>
      <c r="Q1193" s="220"/>
      <c r="R1193" s="220"/>
      <c r="S1193" s="220"/>
      <c r="T1193" s="221"/>
      <c r="AT1193" s="222" t="s">
        <v>129</v>
      </c>
      <c r="AU1193" s="222" t="s">
        <v>127</v>
      </c>
      <c r="AV1193" s="14" t="s">
        <v>127</v>
      </c>
      <c r="AW1193" s="14" t="s">
        <v>30</v>
      </c>
      <c r="AX1193" s="14" t="s">
        <v>80</v>
      </c>
      <c r="AY1193" s="222" t="s">
        <v>119</v>
      </c>
    </row>
    <row r="1194" spans="1:65" s="2" customFormat="1" ht="24.2" customHeight="1">
      <c r="A1194" s="34"/>
      <c r="B1194" s="35"/>
      <c r="C1194" s="187" t="s">
        <v>1895</v>
      </c>
      <c r="D1194" s="187" t="s">
        <v>122</v>
      </c>
      <c r="E1194" s="188" t="s">
        <v>1896</v>
      </c>
      <c r="F1194" s="189" t="s">
        <v>1897</v>
      </c>
      <c r="G1194" s="190" t="s">
        <v>125</v>
      </c>
      <c r="H1194" s="191">
        <v>19.739999999999998</v>
      </c>
      <c r="I1194" s="192"/>
      <c r="J1194" s="193">
        <f>ROUND(I1194*H1194,2)</f>
        <v>0</v>
      </c>
      <c r="K1194" s="194"/>
      <c r="L1194" s="39"/>
      <c r="M1194" s="195" t="s">
        <v>1</v>
      </c>
      <c r="N1194" s="196" t="s">
        <v>38</v>
      </c>
      <c r="O1194" s="71"/>
      <c r="P1194" s="197">
        <f>O1194*H1194</f>
        <v>0</v>
      </c>
      <c r="Q1194" s="197">
        <v>4.5000000000000003E-5</v>
      </c>
      <c r="R1194" s="197">
        <f>Q1194*H1194</f>
        <v>8.8829999999999996E-4</v>
      </c>
      <c r="S1194" s="197">
        <v>0</v>
      </c>
      <c r="T1194" s="198">
        <f>S1194*H1194</f>
        <v>0</v>
      </c>
      <c r="U1194" s="34"/>
      <c r="V1194" s="34"/>
      <c r="W1194" s="34"/>
      <c r="X1194" s="34"/>
      <c r="Y1194" s="34"/>
      <c r="Z1194" s="34"/>
      <c r="AA1194" s="34"/>
      <c r="AB1194" s="34"/>
      <c r="AC1194" s="34"/>
      <c r="AD1194" s="34"/>
      <c r="AE1194" s="34"/>
      <c r="AR1194" s="199" t="s">
        <v>320</v>
      </c>
      <c r="AT1194" s="199" t="s">
        <v>122</v>
      </c>
      <c r="AU1194" s="199" t="s">
        <v>127</v>
      </c>
      <c r="AY1194" s="17" t="s">
        <v>119</v>
      </c>
      <c r="BE1194" s="200">
        <f>IF(N1194="základní",J1194,0)</f>
        <v>0</v>
      </c>
      <c r="BF1194" s="200">
        <f>IF(N1194="snížená",J1194,0)</f>
        <v>0</v>
      </c>
      <c r="BG1194" s="200">
        <f>IF(N1194="zákl. přenesená",J1194,0)</f>
        <v>0</v>
      </c>
      <c r="BH1194" s="200">
        <f>IF(N1194="sníž. přenesená",J1194,0)</f>
        <v>0</v>
      </c>
      <c r="BI1194" s="200">
        <f>IF(N1194="nulová",J1194,0)</f>
        <v>0</v>
      </c>
      <c r="BJ1194" s="17" t="s">
        <v>127</v>
      </c>
      <c r="BK1194" s="200">
        <f>ROUND(I1194*H1194,2)</f>
        <v>0</v>
      </c>
      <c r="BL1194" s="17" t="s">
        <v>320</v>
      </c>
      <c r="BM1194" s="199" t="s">
        <v>1898</v>
      </c>
    </row>
    <row r="1195" spans="1:65" s="2" customFormat="1" ht="24.2" customHeight="1">
      <c r="A1195" s="34"/>
      <c r="B1195" s="35"/>
      <c r="C1195" s="187" t="s">
        <v>1899</v>
      </c>
      <c r="D1195" s="187" t="s">
        <v>122</v>
      </c>
      <c r="E1195" s="188" t="s">
        <v>1900</v>
      </c>
      <c r="F1195" s="189" t="s">
        <v>1901</v>
      </c>
      <c r="G1195" s="190" t="s">
        <v>390</v>
      </c>
      <c r="H1195" s="191">
        <v>2.2000000000000002</v>
      </c>
      <c r="I1195" s="192"/>
      <c r="J1195" s="193">
        <f>ROUND(I1195*H1195,2)</f>
        <v>0</v>
      </c>
      <c r="K1195" s="194"/>
      <c r="L1195" s="39"/>
      <c r="M1195" s="195" t="s">
        <v>1</v>
      </c>
      <c r="N1195" s="196" t="s">
        <v>38</v>
      </c>
      <c r="O1195" s="71"/>
      <c r="P1195" s="197">
        <f>O1195*H1195</f>
        <v>0</v>
      </c>
      <c r="Q1195" s="197">
        <v>9.5200000000000005E-4</v>
      </c>
      <c r="R1195" s="197">
        <f>Q1195*H1195</f>
        <v>2.0944000000000002E-3</v>
      </c>
      <c r="S1195" s="197">
        <v>0</v>
      </c>
      <c r="T1195" s="198">
        <f>S1195*H1195</f>
        <v>0</v>
      </c>
      <c r="U1195" s="34"/>
      <c r="V1195" s="34"/>
      <c r="W1195" s="34"/>
      <c r="X1195" s="34"/>
      <c r="Y1195" s="34"/>
      <c r="Z1195" s="34"/>
      <c r="AA1195" s="34"/>
      <c r="AB1195" s="34"/>
      <c r="AC1195" s="34"/>
      <c r="AD1195" s="34"/>
      <c r="AE1195" s="34"/>
      <c r="AR1195" s="199" t="s">
        <v>320</v>
      </c>
      <c r="AT1195" s="199" t="s">
        <v>122</v>
      </c>
      <c r="AU1195" s="199" t="s">
        <v>127</v>
      </c>
      <c r="AY1195" s="17" t="s">
        <v>119</v>
      </c>
      <c r="BE1195" s="200">
        <f>IF(N1195="základní",J1195,0)</f>
        <v>0</v>
      </c>
      <c r="BF1195" s="200">
        <f>IF(N1195="snížená",J1195,0)</f>
        <v>0</v>
      </c>
      <c r="BG1195" s="200">
        <f>IF(N1195="zákl. přenesená",J1195,0)</f>
        <v>0</v>
      </c>
      <c r="BH1195" s="200">
        <f>IF(N1195="sníž. přenesená",J1195,0)</f>
        <v>0</v>
      </c>
      <c r="BI1195" s="200">
        <f>IF(N1195="nulová",J1195,0)</f>
        <v>0</v>
      </c>
      <c r="BJ1195" s="17" t="s">
        <v>127</v>
      </c>
      <c r="BK1195" s="200">
        <f>ROUND(I1195*H1195,2)</f>
        <v>0</v>
      </c>
      <c r="BL1195" s="17" t="s">
        <v>320</v>
      </c>
      <c r="BM1195" s="199" t="s">
        <v>1902</v>
      </c>
    </row>
    <row r="1196" spans="1:65" s="13" customFormat="1" ht="11.25">
      <c r="B1196" s="201"/>
      <c r="C1196" s="202"/>
      <c r="D1196" s="203" t="s">
        <v>129</v>
      </c>
      <c r="E1196" s="204" t="s">
        <v>1</v>
      </c>
      <c r="F1196" s="205" t="s">
        <v>1903</v>
      </c>
      <c r="G1196" s="202"/>
      <c r="H1196" s="204" t="s">
        <v>1</v>
      </c>
      <c r="I1196" s="206"/>
      <c r="J1196" s="202"/>
      <c r="K1196" s="202"/>
      <c r="L1196" s="207"/>
      <c r="M1196" s="208"/>
      <c r="N1196" s="209"/>
      <c r="O1196" s="209"/>
      <c r="P1196" s="209"/>
      <c r="Q1196" s="209"/>
      <c r="R1196" s="209"/>
      <c r="S1196" s="209"/>
      <c r="T1196" s="210"/>
      <c r="AT1196" s="211" t="s">
        <v>129</v>
      </c>
      <c r="AU1196" s="211" t="s">
        <v>127</v>
      </c>
      <c r="AV1196" s="13" t="s">
        <v>80</v>
      </c>
      <c r="AW1196" s="13" t="s">
        <v>30</v>
      </c>
      <c r="AX1196" s="13" t="s">
        <v>72</v>
      </c>
      <c r="AY1196" s="211" t="s">
        <v>119</v>
      </c>
    </row>
    <row r="1197" spans="1:65" s="14" customFormat="1" ht="11.25">
      <c r="B1197" s="212"/>
      <c r="C1197" s="213"/>
      <c r="D1197" s="203" t="s">
        <v>129</v>
      </c>
      <c r="E1197" s="214" t="s">
        <v>1</v>
      </c>
      <c r="F1197" s="215" t="s">
        <v>1904</v>
      </c>
      <c r="G1197" s="213"/>
      <c r="H1197" s="216">
        <v>2.2000000000000002</v>
      </c>
      <c r="I1197" s="217"/>
      <c r="J1197" s="213"/>
      <c r="K1197" s="213"/>
      <c r="L1197" s="218"/>
      <c r="M1197" s="219"/>
      <c r="N1197" s="220"/>
      <c r="O1197" s="220"/>
      <c r="P1197" s="220"/>
      <c r="Q1197" s="220"/>
      <c r="R1197" s="220"/>
      <c r="S1197" s="220"/>
      <c r="T1197" s="221"/>
      <c r="AT1197" s="222" t="s">
        <v>129</v>
      </c>
      <c r="AU1197" s="222" t="s">
        <v>127</v>
      </c>
      <c r="AV1197" s="14" t="s">
        <v>127</v>
      </c>
      <c r="AW1197" s="14" t="s">
        <v>30</v>
      </c>
      <c r="AX1197" s="14" t="s">
        <v>80</v>
      </c>
      <c r="AY1197" s="222" t="s">
        <v>119</v>
      </c>
    </row>
    <row r="1198" spans="1:65" s="2" customFormat="1" ht="24.2" customHeight="1">
      <c r="A1198" s="34"/>
      <c r="B1198" s="35"/>
      <c r="C1198" s="187" t="s">
        <v>1905</v>
      </c>
      <c r="D1198" s="187" t="s">
        <v>122</v>
      </c>
      <c r="E1198" s="188" t="s">
        <v>1906</v>
      </c>
      <c r="F1198" s="189" t="s">
        <v>1907</v>
      </c>
      <c r="G1198" s="190" t="s">
        <v>390</v>
      </c>
      <c r="H1198" s="191">
        <v>0.7</v>
      </c>
      <c r="I1198" s="192"/>
      <c r="J1198" s="193">
        <f>ROUND(I1198*H1198,2)</f>
        <v>0</v>
      </c>
      <c r="K1198" s="194"/>
      <c r="L1198" s="39"/>
      <c r="M1198" s="195" t="s">
        <v>1</v>
      </c>
      <c r="N1198" s="196" t="s">
        <v>38</v>
      </c>
      <c r="O1198" s="71"/>
      <c r="P1198" s="197">
        <f>O1198*H1198</f>
        <v>0</v>
      </c>
      <c r="Q1198" s="197">
        <v>9.7999999999999997E-4</v>
      </c>
      <c r="R1198" s="197">
        <f>Q1198*H1198</f>
        <v>6.8599999999999998E-4</v>
      </c>
      <c r="S1198" s="197">
        <v>0</v>
      </c>
      <c r="T1198" s="198">
        <f>S1198*H1198</f>
        <v>0</v>
      </c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R1198" s="199" t="s">
        <v>320</v>
      </c>
      <c r="AT1198" s="199" t="s">
        <v>122</v>
      </c>
      <c r="AU1198" s="199" t="s">
        <v>127</v>
      </c>
      <c r="AY1198" s="17" t="s">
        <v>119</v>
      </c>
      <c r="BE1198" s="200">
        <f>IF(N1198="základní",J1198,0)</f>
        <v>0</v>
      </c>
      <c r="BF1198" s="200">
        <f>IF(N1198="snížená",J1198,0)</f>
        <v>0</v>
      </c>
      <c r="BG1198" s="200">
        <f>IF(N1198="zákl. přenesená",J1198,0)</f>
        <v>0</v>
      </c>
      <c r="BH1198" s="200">
        <f>IF(N1198="sníž. přenesená",J1198,0)</f>
        <v>0</v>
      </c>
      <c r="BI1198" s="200">
        <f>IF(N1198="nulová",J1198,0)</f>
        <v>0</v>
      </c>
      <c r="BJ1198" s="17" t="s">
        <v>127</v>
      </c>
      <c r="BK1198" s="200">
        <f>ROUND(I1198*H1198,2)</f>
        <v>0</v>
      </c>
      <c r="BL1198" s="17" t="s">
        <v>320</v>
      </c>
      <c r="BM1198" s="199" t="s">
        <v>1908</v>
      </c>
    </row>
    <row r="1199" spans="1:65" s="13" customFormat="1" ht="11.25">
      <c r="B1199" s="201"/>
      <c r="C1199" s="202"/>
      <c r="D1199" s="203" t="s">
        <v>129</v>
      </c>
      <c r="E1199" s="204" t="s">
        <v>1</v>
      </c>
      <c r="F1199" s="205" t="s">
        <v>1903</v>
      </c>
      <c r="G1199" s="202"/>
      <c r="H1199" s="204" t="s">
        <v>1</v>
      </c>
      <c r="I1199" s="206"/>
      <c r="J1199" s="202"/>
      <c r="K1199" s="202"/>
      <c r="L1199" s="207"/>
      <c r="M1199" s="208"/>
      <c r="N1199" s="209"/>
      <c r="O1199" s="209"/>
      <c r="P1199" s="209"/>
      <c r="Q1199" s="209"/>
      <c r="R1199" s="209"/>
      <c r="S1199" s="209"/>
      <c r="T1199" s="210"/>
      <c r="AT1199" s="211" t="s">
        <v>129</v>
      </c>
      <c r="AU1199" s="211" t="s">
        <v>127</v>
      </c>
      <c r="AV1199" s="13" t="s">
        <v>80</v>
      </c>
      <c r="AW1199" s="13" t="s">
        <v>30</v>
      </c>
      <c r="AX1199" s="13" t="s">
        <v>72</v>
      </c>
      <c r="AY1199" s="211" t="s">
        <v>119</v>
      </c>
    </row>
    <row r="1200" spans="1:65" s="14" customFormat="1" ht="11.25">
      <c r="B1200" s="212"/>
      <c r="C1200" s="213"/>
      <c r="D1200" s="203" t="s">
        <v>129</v>
      </c>
      <c r="E1200" s="214" t="s">
        <v>1</v>
      </c>
      <c r="F1200" s="215" t="s">
        <v>1909</v>
      </c>
      <c r="G1200" s="213"/>
      <c r="H1200" s="216">
        <v>0.7</v>
      </c>
      <c r="I1200" s="217"/>
      <c r="J1200" s="213"/>
      <c r="K1200" s="213"/>
      <c r="L1200" s="218"/>
      <c r="M1200" s="219"/>
      <c r="N1200" s="220"/>
      <c r="O1200" s="220"/>
      <c r="P1200" s="220"/>
      <c r="Q1200" s="220"/>
      <c r="R1200" s="220"/>
      <c r="S1200" s="220"/>
      <c r="T1200" s="221"/>
      <c r="AT1200" s="222" t="s">
        <v>129</v>
      </c>
      <c r="AU1200" s="222" t="s">
        <v>127</v>
      </c>
      <c r="AV1200" s="14" t="s">
        <v>127</v>
      </c>
      <c r="AW1200" s="14" t="s">
        <v>30</v>
      </c>
      <c r="AX1200" s="14" t="s">
        <v>80</v>
      </c>
      <c r="AY1200" s="222" t="s">
        <v>119</v>
      </c>
    </row>
    <row r="1201" spans="1:65" s="2" customFormat="1" ht="33" customHeight="1">
      <c r="A1201" s="34"/>
      <c r="B1201" s="35"/>
      <c r="C1201" s="187" t="s">
        <v>1910</v>
      </c>
      <c r="D1201" s="187" t="s">
        <v>122</v>
      </c>
      <c r="E1201" s="188" t="s">
        <v>1911</v>
      </c>
      <c r="F1201" s="189" t="s">
        <v>1912</v>
      </c>
      <c r="G1201" s="190" t="s">
        <v>195</v>
      </c>
      <c r="H1201" s="191">
        <v>0.95199999999999996</v>
      </c>
      <c r="I1201" s="192"/>
      <c r="J1201" s="193">
        <f>ROUND(I1201*H1201,2)</f>
        <v>0</v>
      </c>
      <c r="K1201" s="194"/>
      <c r="L1201" s="39"/>
      <c r="M1201" s="195" t="s">
        <v>1</v>
      </c>
      <c r="N1201" s="196" t="s">
        <v>38</v>
      </c>
      <c r="O1201" s="71"/>
      <c r="P1201" s="197">
        <f>O1201*H1201</f>
        <v>0</v>
      </c>
      <c r="Q1201" s="197">
        <v>0</v>
      </c>
      <c r="R1201" s="197">
        <f>Q1201*H1201</f>
        <v>0</v>
      </c>
      <c r="S1201" s="197">
        <v>0</v>
      </c>
      <c r="T1201" s="198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199" t="s">
        <v>320</v>
      </c>
      <c r="AT1201" s="199" t="s">
        <v>122</v>
      </c>
      <c r="AU1201" s="199" t="s">
        <v>127</v>
      </c>
      <c r="AY1201" s="17" t="s">
        <v>119</v>
      </c>
      <c r="BE1201" s="200">
        <f>IF(N1201="základní",J1201,0)</f>
        <v>0</v>
      </c>
      <c r="BF1201" s="200">
        <f>IF(N1201="snížená",J1201,0)</f>
        <v>0</v>
      </c>
      <c r="BG1201" s="200">
        <f>IF(N1201="zákl. přenesená",J1201,0)</f>
        <v>0</v>
      </c>
      <c r="BH1201" s="200">
        <f>IF(N1201="sníž. přenesená",J1201,0)</f>
        <v>0</v>
      </c>
      <c r="BI1201" s="200">
        <f>IF(N1201="nulová",J1201,0)</f>
        <v>0</v>
      </c>
      <c r="BJ1201" s="17" t="s">
        <v>127</v>
      </c>
      <c r="BK1201" s="200">
        <f>ROUND(I1201*H1201,2)</f>
        <v>0</v>
      </c>
      <c r="BL1201" s="17" t="s">
        <v>320</v>
      </c>
      <c r="BM1201" s="199" t="s">
        <v>1913</v>
      </c>
    </row>
    <row r="1202" spans="1:65" s="2" customFormat="1" ht="24.2" customHeight="1">
      <c r="A1202" s="34"/>
      <c r="B1202" s="35"/>
      <c r="C1202" s="187" t="s">
        <v>1914</v>
      </c>
      <c r="D1202" s="187" t="s">
        <v>122</v>
      </c>
      <c r="E1202" s="188" t="s">
        <v>1915</v>
      </c>
      <c r="F1202" s="189" t="s">
        <v>1916</v>
      </c>
      <c r="G1202" s="190" t="s">
        <v>195</v>
      </c>
      <c r="H1202" s="191">
        <v>0.95199999999999996</v>
      </c>
      <c r="I1202" s="192"/>
      <c r="J1202" s="193">
        <f>ROUND(I1202*H1202,2)</f>
        <v>0</v>
      </c>
      <c r="K1202" s="194"/>
      <c r="L1202" s="39"/>
      <c r="M1202" s="195" t="s">
        <v>1</v>
      </c>
      <c r="N1202" s="196" t="s">
        <v>38</v>
      </c>
      <c r="O1202" s="71"/>
      <c r="P1202" s="197">
        <f>O1202*H1202</f>
        <v>0</v>
      </c>
      <c r="Q1202" s="197">
        <v>0</v>
      </c>
      <c r="R1202" s="197">
        <f>Q1202*H1202</f>
        <v>0</v>
      </c>
      <c r="S1202" s="197">
        <v>0</v>
      </c>
      <c r="T1202" s="198">
        <f>S1202*H1202</f>
        <v>0</v>
      </c>
      <c r="U1202" s="34"/>
      <c r="V1202" s="34"/>
      <c r="W1202" s="34"/>
      <c r="X1202" s="34"/>
      <c r="Y1202" s="34"/>
      <c r="Z1202" s="34"/>
      <c r="AA1202" s="34"/>
      <c r="AB1202" s="34"/>
      <c r="AC1202" s="34"/>
      <c r="AD1202" s="34"/>
      <c r="AE1202" s="34"/>
      <c r="AR1202" s="199" t="s">
        <v>320</v>
      </c>
      <c r="AT1202" s="199" t="s">
        <v>122</v>
      </c>
      <c r="AU1202" s="199" t="s">
        <v>127</v>
      </c>
      <c r="AY1202" s="17" t="s">
        <v>119</v>
      </c>
      <c r="BE1202" s="200">
        <f>IF(N1202="základní",J1202,0)</f>
        <v>0</v>
      </c>
      <c r="BF1202" s="200">
        <f>IF(N1202="snížená",J1202,0)</f>
        <v>0</v>
      </c>
      <c r="BG1202" s="200">
        <f>IF(N1202="zákl. přenesená",J1202,0)</f>
        <v>0</v>
      </c>
      <c r="BH1202" s="200">
        <f>IF(N1202="sníž. přenesená",J1202,0)</f>
        <v>0</v>
      </c>
      <c r="BI1202" s="200">
        <f>IF(N1202="nulová",J1202,0)</f>
        <v>0</v>
      </c>
      <c r="BJ1202" s="17" t="s">
        <v>127</v>
      </c>
      <c r="BK1202" s="200">
        <f>ROUND(I1202*H1202,2)</f>
        <v>0</v>
      </c>
      <c r="BL1202" s="17" t="s">
        <v>320</v>
      </c>
      <c r="BM1202" s="199" t="s">
        <v>1917</v>
      </c>
    </row>
    <row r="1203" spans="1:65" s="12" customFormat="1" ht="22.9" customHeight="1">
      <c r="B1203" s="171"/>
      <c r="C1203" s="172"/>
      <c r="D1203" s="173" t="s">
        <v>71</v>
      </c>
      <c r="E1203" s="185" t="s">
        <v>1918</v>
      </c>
      <c r="F1203" s="185" t="s">
        <v>1919</v>
      </c>
      <c r="G1203" s="172"/>
      <c r="H1203" s="172"/>
      <c r="I1203" s="175"/>
      <c r="J1203" s="186">
        <f>BK1203</f>
        <v>0</v>
      </c>
      <c r="K1203" s="172"/>
      <c r="L1203" s="177"/>
      <c r="M1203" s="178"/>
      <c r="N1203" s="179"/>
      <c r="O1203" s="179"/>
      <c r="P1203" s="180">
        <f>SUM(P1204:P1253)</f>
        <v>0</v>
      </c>
      <c r="Q1203" s="179"/>
      <c r="R1203" s="180">
        <f>SUM(R1204:R1253)</f>
        <v>3.1626590039999999E-2</v>
      </c>
      <c r="S1203" s="179"/>
      <c r="T1203" s="181">
        <f>SUM(T1204:T1253)</f>
        <v>0</v>
      </c>
      <c r="AR1203" s="182" t="s">
        <v>127</v>
      </c>
      <c r="AT1203" s="183" t="s">
        <v>71</v>
      </c>
      <c r="AU1203" s="183" t="s">
        <v>80</v>
      </c>
      <c r="AY1203" s="182" t="s">
        <v>119</v>
      </c>
      <c r="BK1203" s="184">
        <f>SUM(BK1204:BK1253)</f>
        <v>0</v>
      </c>
    </row>
    <row r="1204" spans="1:65" s="2" customFormat="1" ht="24.2" customHeight="1">
      <c r="A1204" s="34"/>
      <c r="B1204" s="35"/>
      <c r="C1204" s="187" t="s">
        <v>1920</v>
      </c>
      <c r="D1204" s="187" t="s">
        <v>122</v>
      </c>
      <c r="E1204" s="188" t="s">
        <v>1921</v>
      </c>
      <c r="F1204" s="189" t="s">
        <v>1922</v>
      </c>
      <c r="G1204" s="190" t="s">
        <v>125</v>
      </c>
      <c r="H1204" s="191">
        <v>0.96</v>
      </c>
      <c r="I1204" s="192"/>
      <c r="J1204" s="193">
        <f>ROUND(I1204*H1204,2)</f>
        <v>0</v>
      </c>
      <c r="K1204" s="194"/>
      <c r="L1204" s="39"/>
      <c r="M1204" s="195" t="s">
        <v>1</v>
      </c>
      <c r="N1204" s="196" t="s">
        <v>38</v>
      </c>
      <c r="O1204" s="71"/>
      <c r="P1204" s="197">
        <f>O1204*H1204</f>
        <v>0</v>
      </c>
      <c r="Q1204" s="197">
        <v>2.4179999999999999E-5</v>
      </c>
      <c r="R1204" s="197">
        <f>Q1204*H1204</f>
        <v>2.3212799999999999E-5</v>
      </c>
      <c r="S1204" s="197">
        <v>0</v>
      </c>
      <c r="T1204" s="198">
        <f>S1204*H1204</f>
        <v>0</v>
      </c>
      <c r="U1204" s="34"/>
      <c r="V1204" s="34"/>
      <c r="W1204" s="34"/>
      <c r="X1204" s="34"/>
      <c r="Y1204" s="34"/>
      <c r="Z1204" s="34"/>
      <c r="AA1204" s="34"/>
      <c r="AB1204" s="34"/>
      <c r="AC1204" s="34"/>
      <c r="AD1204" s="34"/>
      <c r="AE1204" s="34"/>
      <c r="AR1204" s="199" t="s">
        <v>320</v>
      </c>
      <c r="AT1204" s="199" t="s">
        <v>122</v>
      </c>
      <c r="AU1204" s="199" t="s">
        <v>127</v>
      </c>
      <c r="AY1204" s="17" t="s">
        <v>119</v>
      </c>
      <c r="BE1204" s="200">
        <f>IF(N1204="základní",J1204,0)</f>
        <v>0</v>
      </c>
      <c r="BF1204" s="200">
        <f>IF(N1204="snížená",J1204,0)</f>
        <v>0</v>
      </c>
      <c r="BG1204" s="200">
        <f>IF(N1204="zákl. přenesená",J1204,0)</f>
        <v>0</v>
      </c>
      <c r="BH1204" s="200">
        <f>IF(N1204="sníž. přenesená",J1204,0)</f>
        <v>0</v>
      </c>
      <c r="BI1204" s="200">
        <f>IF(N1204="nulová",J1204,0)</f>
        <v>0</v>
      </c>
      <c r="BJ1204" s="17" t="s">
        <v>127</v>
      </c>
      <c r="BK1204" s="200">
        <f>ROUND(I1204*H1204,2)</f>
        <v>0</v>
      </c>
      <c r="BL1204" s="17" t="s">
        <v>320</v>
      </c>
      <c r="BM1204" s="199" t="s">
        <v>1923</v>
      </c>
    </row>
    <row r="1205" spans="1:65" s="13" customFormat="1" ht="11.25">
      <c r="B1205" s="201"/>
      <c r="C1205" s="202"/>
      <c r="D1205" s="203" t="s">
        <v>129</v>
      </c>
      <c r="E1205" s="204" t="s">
        <v>1</v>
      </c>
      <c r="F1205" s="205" t="s">
        <v>1924</v>
      </c>
      <c r="G1205" s="202"/>
      <c r="H1205" s="204" t="s">
        <v>1</v>
      </c>
      <c r="I1205" s="206"/>
      <c r="J1205" s="202"/>
      <c r="K1205" s="202"/>
      <c r="L1205" s="207"/>
      <c r="M1205" s="208"/>
      <c r="N1205" s="209"/>
      <c r="O1205" s="209"/>
      <c r="P1205" s="209"/>
      <c r="Q1205" s="209"/>
      <c r="R1205" s="209"/>
      <c r="S1205" s="209"/>
      <c r="T1205" s="210"/>
      <c r="AT1205" s="211" t="s">
        <v>129</v>
      </c>
      <c r="AU1205" s="211" t="s">
        <v>127</v>
      </c>
      <c r="AV1205" s="13" t="s">
        <v>80</v>
      </c>
      <c r="AW1205" s="13" t="s">
        <v>30</v>
      </c>
      <c r="AX1205" s="13" t="s">
        <v>72</v>
      </c>
      <c r="AY1205" s="211" t="s">
        <v>119</v>
      </c>
    </row>
    <row r="1206" spans="1:65" s="14" customFormat="1" ht="11.25">
      <c r="B1206" s="212"/>
      <c r="C1206" s="213"/>
      <c r="D1206" s="203" t="s">
        <v>129</v>
      </c>
      <c r="E1206" s="214" t="s">
        <v>1</v>
      </c>
      <c r="F1206" s="215" t="s">
        <v>1925</v>
      </c>
      <c r="G1206" s="213"/>
      <c r="H1206" s="216">
        <v>0.96</v>
      </c>
      <c r="I1206" s="217"/>
      <c r="J1206" s="213"/>
      <c r="K1206" s="213"/>
      <c r="L1206" s="218"/>
      <c r="M1206" s="219"/>
      <c r="N1206" s="220"/>
      <c r="O1206" s="220"/>
      <c r="P1206" s="220"/>
      <c r="Q1206" s="220"/>
      <c r="R1206" s="220"/>
      <c r="S1206" s="220"/>
      <c r="T1206" s="221"/>
      <c r="AT1206" s="222" t="s">
        <v>129</v>
      </c>
      <c r="AU1206" s="222" t="s">
        <v>127</v>
      </c>
      <c r="AV1206" s="14" t="s">
        <v>127</v>
      </c>
      <c r="AW1206" s="14" t="s">
        <v>30</v>
      </c>
      <c r="AX1206" s="14" t="s">
        <v>80</v>
      </c>
      <c r="AY1206" s="222" t="s">
        <v>119</v>
      </c>
    </row>
    <row r="1207" spans="1:65" s="2" customFormat="1" ht="24.2" customHeight="1">
      <c r="A1207" s="34"/>
      <c r="B1207" s="35"/>
      <c r="C1207" s="187" t="s">
        <v>1926</v>
      </c>
      <c r="D1207" s="187" t="s">
        <v>122</v>
      </c>
      <c r="E1207" s="188" t="s">
        <v>1927</v>
      </c>
      <c r="F1207" s="189" t="s">
        <v>1928</v>
      </c>
      <c r="G1207" s="190" t="s">
        <v>125</v>
      </c>
      <c r="H1207" s="191">
        <v>0.96</v>
      </c>
      <c r="I1207" s="192"/>
      <c r="J1207" s="193">
        <f>ROUND(I1207*H1207,2)</f>
        <v>0</v>
      </c>
      <c r="K1207" s="194"/>
      <c r="L1207" s="39"/>
      <c r="M1207" s="195" t="s">
        <v>1</v>
      </c>
      <c r="N1207" s="196" t="s">
        <v>38</v>
      </c>
      <c r="O1207" s="71"/>
      <c r="P1207" s="197">
        <f>O1207*H1207</f>
        <v>0</v>
      </c>
      <c r="Q1207" s="197">
        <v>2.2785E-5</v>
      </c>
      <c r="R1207" s="197">
        <f>Q1207*H1207</f>
        <v>2.18736E-5</v>
      </c>
      <c r="S1207" s="197">
        <v>0</v>
      </c>
      <c r="T1207" s="198">
        <f>S1207*H1207</f>
        <v>0</v>
      </c>
      <c r="U1207" s="34"/>
      <c r="V1207" s="34"/>
      <c r="W1207" s="34"/>
      <c r="X1207" s="34"/>
      <c r="Y1207" s="34"/>
      <c r="Z1207" s="34"/>
      <c r="AA1207" s="34"/>
      <c r="AB1207" s="34"/>
      <c r="AC1207" s="34"/>
      <c r="AD1207" s="34"/>
      <c r="AE1207" s="34"/>
      <c r="AR1207" s="199" t="s">
        <v>320</v>
      </c>
      <c r="AT1207" s="199" t="s">
        <v>122</v>
      </c>
      <c r="AU1207" s="199" t="s">
        <v>127</v>
      </c>
      <c r="AY1207" s="17" t="s">
        <v>119</v>
      </c>
      <c r="BE1207" s="200">
        <f>IF(N1207="základní",J1207,0)</f>
        <v>0</v>
      </c>
      <c r="BF1207" s="200">
        <f>IF(N1207="snížená",J1207,0)</f>
        <v>0</v>
      </c>
      <c r="BG1207" s="200">
        <f>IF(N1207="zákl. přenesená",J1207,0)</f>
        <v>0</v>
      </c>
      <c r="BH1207" s="200">
        <f>IF(N1207="sníž. přenesená",J1207,0)</f>
        <v>0</v>
      </c>
      <c r="BI1207" s="200">
        <f>IF(N1207="nulová",J1207,0)</f>
        <v>0</v>
      </c>
      <c r="BJ1207" s="17" t="s">
        <v>127</v>
      </c>
      <c r="BK1207" s="200">
        <f>ROUND(I1207*H1207,2)</f>
        <v>0</v>
      </c>
      <c r="BL1207" s="17" t="s">
        <v>320</v>
      </c>
      <c r="BM1207" s="199" t="s">
        <v>1929</v>
      </c>
    </row>
    <row r="1208" spans="1:65" s="2" customFormat="1" ht="24.2" customHeight="1">
      <c r="A1208" s="34"/>
      <c r="B1208" s="35"/>
      <c r="C1208" s="187" t="s">
        <v>1930</v>
      </c>
      <c r="D1208" s="187" t="s">
        <v>122</v>
      </c>
      <c r="E1208" s="188" t="s">
        <v>1931</v>
      </c>
      <c r="F1208" s="189" t="s">
        <v>1932</v>
      </c>
      <c r="G1208" s="190" t="s">
        <v>125</v>
      </c>
      <c r="H1208" s="191">
        <v>1.92</v>
      </c>
      <c r="I1208" s="192"/>
      <c r="J1208" s="193">
        <f>ROUND(I1208*H1208,2)</f>
        <v>0</v>
      </c>
      <c r="K1208" s="194"/>
      <c r="L1208" s="39"/>
      <c r="M1208" s="195" t="s">
        <v>1</v>
      </c>
      <c r="N1208" s="196" t="s">
        <v>38</v>
      </c>
      <c r="O1208" s="71"/>
      <c r="P1208" s="197">
        <f>O1208*H1208</f>
        <v>0</v>
      </c>
      <c r="Q1208" s="197">
        <v>0</v>
      </c>
      <c r="R1208" s="197">
        <f>Q1208*H1208</f>
        <v>0</v>
      </c>
      <c r="S1208" s="197">
        <v>0</v>
      </c>
      <c r="T1208" s="198">
        <f>S1208*H1208</f>
        <v>0</v>
      </c>
      <c r="U1208" s="34"/>
      <c r="V1208" s="34"/>
      <c r="W1208" s="34"/>
      <c r="X1208" s="34"/>
      <c r="Y1208" s="34"/>
      <c r="Z1208" s="34"/>
      <c r="AA1208" s="34"/>
      <c r="AB1208" s="34"/>
      <c r="AC1208" s="34"/>
      <c r="AD1208" s="34"/>
      <c r="AE1208" s="34"/>
      <c r="AR1208" s="199" t="s">
        <v>320</v>
      </c>
      <c r="AT1208" s="199" t="s">
        <v>122</v>
      </c>
      <c r="AU1208" s="199" t="s">
        <v>127</v>
      </c>
      <c r="AY1208" s="17" t="s">
        <v>119</v>
      </c>
      <c r="BE1208" s="200">
        <f>IF(N1208="základní",J1208,0)</f>
        <v>0</v>
      </c>
      <c r="BF1208" s="200">
        <f>IF(N1208="snížená",J1208,0)</f>
        <v>0</v>
      </c>
      <c r="BG1208" s="200">
        <f>IF(N1208="zákl. přenesená",J1208,0)</f>
        <v>0</v>
      </c>
      <c r="BH1208" s="200">
        <f>IF(N1208="sníž. přenesená",J1208,0)</f>
        <v>0</v>
      </c>
      <c r="BI1208" s="200">
        <f>IF(N1208="nulová",J1208,0)</f>
        <v>0</v>
      </c>
      <c r="BJ1208" s="17" t="s">
        <v>127</v>
      </c>
      <c r="BK1208" s="200">
        <f>ROUND(I1208*H1208,2)</f>
        <v>0</v>
      </c>
      <c r="BL1208" s="17" t="s">
        <v>320</v>
      </c>
      <c r="BM1208" s="199" t="s">
        <v>1933</v>
      </c>
    </row>
    <row r="1209" spans="1:65" s="13" customFormat="1" ht="22.5">
      <c r="B1209" s="201"/>
      <c r="C1209" s="202"/>
      <c r="D1209" s="203" t="s">
        <v>129</v>
      </c>
      <c r="E1209" s="204" t="s">
        <v>1</v>
      </c>
      <c r="F1209" s="205" t="s">
        <v>1934</v>
      </c>
      <c r="G1209" s="202"/>
      <c r="H1209" s="204" t="s">
        <v>1</v>
      </c>
      <c r="I1209" s="206"/>
      <c r="J1209" s="202"/>
      <c r="K1209" s="202"/>
      <c r="L1209" s="207"/>
      <c r="M1209" s="208"/>
      <c r="N1209" s="209"/>
      <c r="O1209" s="209"/>
      <c r="P1209" s="209"/>
      <c r="Q1209" s="209"/>
      <c r="R1209" s="209"/>
      <c r="S1209" s="209"/>
      <c r="T1209" s="210"/>
      <c r="AT1209" s="211" t="s">
        <v>129</v>
      </c>
      <c r="AU1209" s="211" t="s">
        <v>127</v>
      </c>
      <c r="AV1209" s="13" t="s">
        <v>80</v>
      </c>
      <c r="AW1209" s="13" t="s">
        <v>30</v>
      </c>
      <c r="AX1209" s="13" t="s">
        <v>72</v>
      </c>
      <c r="AY1209" s="211" t="s">
        <v>119</v>
      </c>
    </row>
    <row r="1210" spans="1:65" s="14" customFormat="1" ht="11.25">
      <c r="B1210" s="212"/>
      <c r="C1210" s="213"/>
      <c r="D1210" s="203" t="s">
        <v>129</v>
      </c>
      <c r="E1210" s="214" t="s">
        <v>1</v>
      </c>
      <c r="F1210" s="215" t="s">
        <v>1935</v>
      </c>
      <c r="G1210" s="213"/>
      <c r="H1210" s="216">
        <v>1.92</v>
      </c>
      <c r="I1210" s="217"/>
      <c r="J1210" s="213"/>
      <c r="K1210" s="213"/>
      <c r="L1210" s="218"/>
      <c r="M1210" s="219"/>
      <c r="N1210" s="220"/>
      <c r="O1210" s="220"/>
      <c r="P1210" s="220"/>
      <c r="Q1210" s="220"/>
      <c r="R1210" s="220"/>
      <c r="S1210" s="220"/>
      <c r="T1210" s="221"/>
      <c r="AT1210" s="222" t="s">
        <v>129</v>
      </c>
      <c r="AU1210" s="222" t="s">
        <v>127</v>
      </c>
      <c r="AV1210" s="14" t="s">
        <v>127</v>
      </c>
      <c r="AW1210" s="14" t="s">
        <v>30</v>
      </c>
      <c r="AX1210" s="14" t="s">
        <v>80</v>
      </c>
      <c r="AY1210" s="222" t="s">
        <v>119</v>
      </c>
    </row>
    <row r="1211" spans="1:65" s="2" customFormat="1" ht="21.75" customHeight="1">
      <c r="A1211" s="34"/>
      <c r="B1211" s="35"/>
      <c r="C1211" s="187" t="s">
        <v>1936</v>
      </c>
      <c r="D1211" s="187" t="s">
        <v>122</v>
      </c>
      <c r="E1211" s="188" t="s">
        <v>1937</v>
      </c>
      <c r="F1211" s="189" t="s">
        <v>1938</v>
      </c>
      <c r="G1211" s="190" t="s">
        <v>125</v>
      </c>
      <c r="H1211" s="191">
        <v>1.92</v>
      </c>
      <c r="I1211" s="192"/>
      <c r="J1211" s="193">
        <f>ROUND(I1211*H1211,2)</f>
        <v>0</v>
      </c>
      <c r="K1211" s="194"/>
      <c r="L1211" s="39"/>
      <c r="M1211" s="195" t="s">
        <v>1</v>
      </c>
      <c r="N1211" s="196" t="s">
        <v>38</v>
      </c>
      <c r="O1211" s="71"/>
      <c r="P1211" s="197">
        <f>O1211*H1211</f>
        <v>0</v>
      </c>
      <c r="Q1211" s="197">
        <v>2.4232000000000001E-5</v>
      </c>
      <c r="R1211" s="197">
        <f>Q1211*H1211</f>
        <v>4.6525440000000003E-5</v>
      </c>
      <c r="S1211" s="197">
        <v>0</v>
      </c>
      <c r="T1211" s="198">
        <f>S1211*H1211</f>
        <v>0</v>
      </c>
      <c r="U1211" s="34"/>
      <c r="V1211" s="34"/>
      <c r="W1211" s="34"/>
      <c r="X1211" s="34"/>
      <c r="Y1211" s="34"/>
      <c r="Z1211" s="34"/>
      <c r="AA1211" s="34"/>
      <c r="AB1211" s="34"/>
      <c r="AC1211" s="34"/>
      <c r="AD1211" s="34"/>
      <c r="AE1211" s="34"/>
      <c r="AR1211" s="199" t="s">
        <v>320</v>
      </c>
      <c r="AT1211" s="199" t="s">
        <v>122</v>
      </c>
      <c r="AU1211" s="199" t="s">
        <v>127</v>
      </c>
      <c r="AY1211" s="17" t="s">
        <v>119</v>
      </c>
      <c r="BE1211" s="200">
        <f>IF(N1211="základní",J1211,0)</f>
        <v>0</v>
      </c>
      <c r="BF1211" s="200">
        <f>IF(N1211="snížená",J1211,0)</f>
        <v>0</v>
      </c>
      <c r="BG1211" s="200">
        <f>IF(N1211="zákl. přenesená",J1211,0)</f>
        <v>0</v>
      </c>
      <c r="BH1211" s="200">
        <f>IF(N1211="sníž. přenesená",J1211,0)</f>
        <v>0</v>
      </c>
      <c r="BI1211" s="200">
        <f>IF(N1211="nulová",J1211,0)</f>
        <v>0</v>
      </c>
      <c r="BJ1211" s="17" t="s">
        <v>127</v>
      </c>
      <c r="BK1211" s="200">
        <f>ROUND(I1211*H1211,2)</f>
        <v>0</v>
      </c>
      <c r="BL1211" s="17" t="s">
        <v>320</v>
      </c>
      <c r="BM1211" s="199" t="s">
        <v>1939</v>
      </c>
    </row>
    <row r="1212" spans="1:65" s="2" customFormat="1" ht="24.2" customHeight="1">
      <c r="A1212" s="34"/>
      <c r="B1212" s="35"/>
      <c r="C1212" s="187" t="s">
        <v>1940</v>
      </c>
      <c r="D1212" s="187" t="s">
        <v>122</v>
      </c>
      <c r="E1212" s="188" t="s">
        <v>1941</v>
      </c>
      <c r="F1212" s="189" t="s">
        <v>1942</v>
      </c>
      <c r="G1212" s="190" t="s">
        <v>125</v>
      </c>
      <c r="H1212" s="191">
        <v>2.2999999999999998</v>
      </c>
      <c r="I1212" s="192"/>
      <c r="J1212" s="193">
        <f>ROUND(I1212*H1212,2)</f>
        <v>0</v>
      </c>
      <c r="K1212" s="194"/>
      <c r="L1212" s="39"/>
      <c r="M1212" s="195" t="s">
        <v>1</v>
      </c>
      <c r="N1212" s="196" t="s">
        <v>38</v>
      </c>
      <c r="O1212" s="71"/>
      <c r="P1212" s="197">
        <f>O1212*H1212</f>
        <v>0</v>
      </c>
      <c r="Q1212" s="197">
        <v>1.6875000000000001E-4</v>
      </c>
      <c r="R1212" s="197">
        <f>Q1212*H1212</f>
        <v>3.8812500000000002E-4</v>
      </c>
      <c r="S1212" s="197">
        <v>0</v>
      </c>
      <c r="T1212" s="198">
        <f>S1212*H1212</f>
        <v>0</v>
      </c>
      <c r="U1212" s="34"/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R1212" s="199" t="s">
        <v>320</v>
      </c>
      <c r="AT1212" s="199" t="s">
        <v>122</v>
      </c>
      <c r="AU1212" s="199" t="s">
        <v>127</v>
      </c>
      <c r="AY1212" s="17" t="s">
        <v>119</v>
      </c>
      <c r="BE1212" s="200">
        <f>IF(N1212="základní",J1212,0)</f>
        <v>0</v>
      </c>
      <c r="BF1212" s="200">
        <f>IF(N1212="snížená",J1212,0)</f>
        <v>0</v>
      </c>
      <c r="BG1212" s="200">
        <f>IF(N1212="zákl. přenesená",J1212,0)</f>
        <v>0</v>
      </c>
      <c r="BH1212" s="200">
        <f>IF(N1212="sníž. přenesená",J1212,0)</f>
        <v>0</v>
      </c>
      <c r="BI1212" s="200">
        <f>IF(N1212="nulová",J1212,0)</f>
        <v>0</v>
      </c>
      <c r="BJ1212" s="17" t="s">
        <v>127</v>
      </c>
      <c r="BK1212" s="200">
        <f>ROUND(I1212*H1212,2)</f>
        <v>0</v>
      </c>
      <c r="BL1212" s="17" t="s">
        <v>320</v>
      </c>
      <c r="BM1212" s="199" t="s">
        <v>1943</v>
      </c>
    </row>
    <row r="1213" spans="1:65" s="13" customFormat="1" ht="11.25">
      <c r="B1213" s="201"/>
      <c r="C1213" s="202"/>
      <c r="D1213" s="203" t="s">
        <v>129</v>
      </c>
      <c r="E1213" s="204" t="s">
        <v>1</v>
      </c>
      <c r="F1213" s="205" t="s">
        <v>1944</v>
      </c>
      <c r="G1213" s="202"/>
      <c r="H1213" s="204" t="s">
        <v>1</v>
      </c>
      <c r="I1213" s="206"/>
      <c r="J1213" s="202"/>
      <c r="K1213" s="202"/>
      <c r="L1213" s="207"/>
      <c r="M1213" s="208"/>
      <c r="N1213" s="209"/>
      <c r="O1213" s="209"/>
      <c r="P1213" s="209"/>
      <c r="Q1213" s="209"/>
      <c r="R1213" s="209"/>
      <c r="S1213" s="209"/>
      <c r="T1213" s="210"/>
      <c r="AT1213" s="211" t="s">
        <v>129</v>
      </c>
      <c r="AU1213" s="211" t="s">
        <v>127</v>
      </c>
      <c r="AV1213" s="13" t="s">
        <v>80</v>
      </c>
      <c r="AW1213" s="13" t="s">
        <v>30</v>
      </c>
      <c r="AX1213" s="13" t="s">
        <v>72</v>
      </c>
      <c r="AY1213" s="211" t="s">
        <v>119</v>
      </c>
    </row>
    <row r="1214" spans="1:65" s="14" customFormat="1" ht="11.25">
      <c r="B1214" s="212"/>
      <c r="C1214" s="213"/>
      <c r="D1214" s="203" t="s">
        <v>129</v>
      </c>
      <c r="E1214" s="214" t="s">
        <v>1</v>
      </c>
      <c r="F1214" s="215" t="s">
        <v>1945</v>
      </c>
      <c r="G1214" s="213"/>
      <c r="H1214" s="216">
        <v>0.96000000000000019</v>
      </c>
      <c r="I1214" s="217"/>
      <c r="J1214" s="213"/>
      <c r="K1214" s="213"/>
      <c r="L1214" s="218"/>
      <c r="M1214" s="219"/>
      <c r="N1214" s="220"/>
      <c r="O1214" s="220"/>
      <c r="P1214" s="220"/>
      <c r="Q1214" s="220"/>
      <c r="R1214" s="220"/>
      <c r="S1214" s="220"/>
      <c r="T1214" s="221"/>
      <c r="AT1214" s="222" t="s">
        <v>129</v>
      </c>
      <c r="AU1214" s="222" t="s">
        <v>127</v>
      </c>
      <c r="AV1214" s="14" t="s">
        <v>127</v>
      </c>
      <c r="AW1214" s="14" t="s">
        <v>30</v>
      </c>
      <c r="AX1214" s="14" t="s">
        <v>72</v>
      </c>
      <c r="AY1214" s="222" t="s">
        <v>119</v>
      </c>
    </row>
    <row r="1215" spans="1:65" s="14" customFormat="1" ht="11.25">
      <c r="B1215" s="212"/>
      <c r="C1215" s="213"/>
      <c r="D1215" s="203" t="s">
        <v>129</v>
      </c>
      <c r="E1215" s="214" t="s">
        <v>1</v>
      </c>
      <c r="F1215" s="215" t="s">
        <v>1946</v>
      </c>
      <c r="G1215" s="213"/>
      <c r="H1215" s="216">
        <v>0.24</v>
      </c>
      <c r="I1215" s="217"/>
      <c r="J1215" s="213"/>
      <c r="K1215" s="213"/>
      <c r="L1215" s="218"/>
      <c r="M1215" s="219"/>
      <c r="N1215" s="220"/>
      <c r="O1215" s="220"/>
      <c r="P1215" s="220"/>
      <c r="Q1215" s="220"/>
      <c r="R1215" s="220"/>
      <c r="S1215" s="220"/>
      <c r="T1215" s="221"/>
      <c r="AT1215" s="222" t="s">
        <v>129</v>
      </c>
      <c r="AU1215" s="222" t="s">
        <v>127</v>
      </c>
      <c r="AV1215" s="14" t="s">
        <v>127</v>
      </c>
      <c r="AW1215" s="14" t="s">
        <v>30</v>
      </c>
      <c r="AX1215" s="14" t="s">
        <v>72</v>
      </c>
      <c r="AY1215" s="222" t="s">
        <v>119</v>
      </c>
    </row>
    <row r="1216" spans="1:65" s="14" customFormat="1" ht="11.25">
      <c r="B1216" s="212"/>
      <c r="C1216" s="213"/>
      <c r="D1216" s="203" t="s">
        <v>129</v>
      </c>
      <c r="E1216" s="214" t="s">
        <v>1</v>
      </c>
      <c r="F1216" s="215" t="s">
        <v>1947</v>
      </c>
      <c r="G1216" s="213"/>
      <c r="H1216" s="216">
        <v>0.13999999999999999</v>
      </c>
      <c r="I1216" s="217"/>
      <c r="J1216" s="213"/>
      <c r="K1216" s="213"/>
      <c r="L1216" s="218"/>
      <c r="M1216" s="219"/>
      <c r="N1216" s="220"/>
      <c r="O1216" s="220"/>
      <c r="P1216" s="220"/>
      <c r="Q1216" s="220"/>
      <c r="R1216" s="220"/>
      <c r="S1216" s="220"/>
      <c r="T1216" s="221"/>
      <c r="AT1216" s="222" t="s">
        <v>129</v>
      </c>
      <c r="AU1216" s="222" t="s">
        <v>127</v>
      </c>
      <c r="AV1216" s="14" t="s">
        <v>127</v>
      </c>
      <c r="AW1216" s="14" t="s">
        <v>30</v>
      </c>
      <c r="AX1216" s="14" t="s">
        <v>72</v>
      </c>
      <c r="AY1216" s="222" t="s">
        <v>119</v>
      </c>
    </row>
    <row r="1217" spans="1:65" s="13" customFormat="1" ht="11.25">
      <c r="B1217" s="201"/>
      <c r="C1217" s="202"/>
      <c r="D1217" s="203" t="s">
        <v>129</v>
      </c>
      <c r="E1217" s="204" t="s">
        <v>1</v>
      </c>
      <c r="F1217" s="205" t="s">
        <v>1948</v>
      </c>
      <c r="G1217" s="202"/>
      <c r="H1217" s="204" t="s">
        <v>1</v>
      </c>
      <c r="I1217" s="206"/>
      <c r="J1217" s="202"/>
      <c r="K1217" s="202"/>
      <c r="L1217" s="207"/>
      <c r="M1217" s="208"/>
      <c r="N1217" s="209"/>
      <c r="O1217" s="209"/>
      <c r="P1217" s="209"/>
      <c r="Q1217" s="209"/>
      <c r="R1217" s="209"/>
      <c r="S1217" s="209"/>
      <c r="T1217" s="210"/>
      <c r="AT1217" s="211" t="s">
        <v>129</v>
      </c>
      <c r="AU1217" s="211" t="s">
        <v>127</v>
      </c>
      <c r="AV1217" s="13" t="s">
        <v>80</v>
      </c>
      <c r="AW1217" s="13" t="s">
        <v>30</v>
      </c>
      <c r="AX1217" s="13" t="s">
        <v>72</v>
      </c>
      <c r="AY1217" s="211" t="s">
        <v>119</v>
      </c>
    </row>
    <row r="1218" spans="1:65" s="14" customFormat="1" ht="11.25">
      <c r="B1218" s="212"/>
      <c r="C1218" s="213"/>
      <c r="D1218" s="203" t="s">
        <v>129</v>
      </c>
      <c r="E1218" s="214" t="s">
        <v>1</v>
      </c>
      <c r="F1218" s="215" t="s">
        <v>1925</v>
      </c>
      <c r="G1218" s="213"/>
      <c r="H1218" s="216">
        <v>0.96</v>
      </c>
      <c r="I1218" s="217"/>
      <c r="J1218" s="213"/>
      <c r="K1218" s="213"/>
      <c r="L1218" s="218"/>
      <c r="M1218" s="219"/>
      <c r="N1218" s="220"/>
      <c r="O1218" s="220"/>
      <c r="P1218" s="220"/>
      <c r="Q1218" s="220"/>
      <c r="R1218" s="220"/>
      <c r="S1218" s="220"/>
      <c r="T1218" s="221"/>
      <c r="AT1218" s="222" t="s">
        <v>129</v>
      </c>
      <c r="AU1218" s="222" t="s">
        <v>127</v>
      </c>
      <c r="AV1218" s="14" t="s">
        <v>127</v>
      </c>
      <c r="AW1218" s="14" t="s">
        <v>30</v>
      </c>
      <c r="AX1218" s="14" t="s">
        <v>72</v>
      </c>
      <c r="AY1218" s="222" t="s">
        <v>119</v>
      </c>
    </row>
    <row r="1219" spans="1:65" s="15" customFormat="1" ht="11.25">
      <c r="B1219" s="223"/>
      <c r="C1219" s="224"/>
      <c r="D1219" s="203" t="s">
        <v>129</v>
      </c>
      <c r="E1219" s="225" t="s">
        <v>1</v>
      </c>
      <c r="F1219" s="226" t="s">
        <v>138</v>
      </c>
      <c r="G1219" s="224"/>
      <c r="H1219" s="227">
        <v>2.2999999999999998</v>
      </c>
      <c r="I1219" s="228"/>
      <c r="J1219" s="224"/>
      <c r="K1219" s="224"/>
      <c r="L1219" s="229"/>
      <c r="M1219" s="230"/>
      <c r="N1219" s="231"/>
      <c r="O1219" s="231"/>
      <c r="P1219" s="231"/>
      <c r="Q1219" s="231"/>
      <c r="R1219" s="231"/>
      <c r="S1219" s="231"/>
      <c r="T1219" s="232"/>
      <c r="AT1219" s="233" t="s">
        <v>129</v>
      </c>
      <c r="AU1219" s="233" t="s">
        <v>127</v>
      </c>
      <c r="AV1219" s="15" t="s">
        <v>126</v>
      </c>
      <c r="AW1219" s="15" t="s">
        <v>30</v>
      </c>
      <c r="AX1219" s="15" t="s">
        <v>80</v>
      </c>
      <c r="AY1219" s="233" t="s">
        <v>119</v>
      </c>
    </row>
    <row r="1220" spans="1:65" s="2" customFormat="1" ht="24.2" customHeight="1">
      <c r="A1220" s="34"/>
      <c r="B1220" s="35"/>
      <c r="C1220" s="187" t="s">
        <v>1949</v>
      </c>
      <c r="D1220" s="187" t="s">
        <v>122</v>
      </c>
      <c r="E1220" s="188" t="s">
        <v>1950</v>
      </c>
      <c r="F1220" s="189" t="s">
        <v>1951</v>
      </c>
      <c r="G1220" s="190" t="s">
        <v>125</v>
      </c>
      <c r="H1220" s="191">
        <v>2.2999999999999998</v>
      </c>
      <c r="I1220" s="192"/>
      <c r="J1220" s="193">
        <f>ROUND(I1220*H1220,2)</f>
        <v>0</v>
      </c>
      <c r="K1220" s="194"/>
      <c r="L1220" s="39"/>
      <c r="M1220" s="195" t="s">
        <v>1</v>
      </c>
      <c r="N1220" s="196" t="s">
        <v>38</v>
      </c>
      <c r="O1220" s="71"/>
      <c r="P1220" s="197">
        <f>O1220*H1220</f>
        <v>0</v>
      </c>
      <c r="Q1220" s="197">
        <v>1.2766000000000001E-4</v>
      </c>
      <c r="R1220" s="197">
        <f>Q1220*H1220</f>
        <v>2.9361799999999999E-4</v>
      </c>
      <c r="S1220" s="197">
        <v>0</v>
      </c>
      <c r="T1220" s="198">
        <f>S1220*H1220</f>
        <v>0</v>
      </c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R1220" s="199" t="s">
        <v>320</v>
      </c>
      <c r="AT1220" s="199" t="s">
        <v>122</v>
      </c>
      <c r="AU1220" s="199" t="s">
        <v>127</v>
      </c>
      <c r="AY1220" s="17" t="s">
        <v>119</v>
      </c>
      <c r="BE1220" s="200">
        <f>IF(N1220="základní",J1220,0)</f>
        <v>0</v>
      </c>
      <c r="BF1220" s="200">
        <f>IF(N1220="snížená",J1220,0)</f>
        <v>0</v>
      </c>
      <c r="BG1220" s="200">
        <f>IF(N1220="zákl. přenesená",J1220,0)</f>
        <v>0</v>
      </c>
      <c r="BH1220" s="200">
        <f>IF(N1220="sníž. přenesená",J1220,0)</f>
        <v>0</v>
      </c>
      <c r="BI1220" s="200">
        <f>IF(N1220="nulová",J1220,0)</f>
        <v>0</v>
      </c>
      <c r="BJ1220" s="17" t="s">
        <v>127</v>
      </c>
      <c r="BK1220" s="200">
        <f>ROUND(I1220*H1220,2)</f>
        <v>0</v>
      </c>
      <c r="BL1220" s="17" t="s">
        <v>320</v>
      </c>
      <c r="BM1220" s="199" t="s">
        <v>1952</v>
      </c>
    </row>
    <row r="1221" spans="1:65" s="2" customFormat="1" ht="24.2" customHeight="1">
      <c r="A1221" s="34"/>
      <c r="B1221" s="35"/>
      <c r="C1221" s="187" t="s">
        <v>1953</v>
      </c>
      <c r="D1221" s="187" t="s">
        <v>122</v>
      </c>
      <c r="E1221" s="188" t="s">
        <v>1954</v>
      </c>
      <c r="F1221" s="189" t="s">
        <v>1955</v>
      </c>
      <c r="G1221" s="190" t="s">
        <v>125</v>
      </c>
      <c r="H1221" s="191">
        <v>2.2999999999999998</v>
      </c>
      <c r="I1221" s="192"/>
      <c r="J1221" s="193">
        <f>ROUND(I1221*H1221,2)</f>
        <v>0</v>
      </c>
      <c r="K1221" s="194"/>
      <c r="L1221" s="39"/>
      <c r="M1221" s="195" t="s">
        <v>1</v>
      </c>
      <c r="N1221" s="196" t="s">
        <v>38</v>
      </c>
      <c r="O1221" s="71"/>
      <c r="P1221" s="197">
        <f>O1221*H1221</f>
        <v>0</v>
      </c>
      <c r="Q1221" s="197">
        <v>1.2305000000000001E-4</v>
      </c>
      <c r="R1221" s="197">
        <f>Q1221*H1221</f>
        <v>2.8301500000000001E-4</v>
      </c>
      <c r="S1221" s="197">
        <v>0</v>
      </c>
      <c r="T1221" s="198">
        <f>S1221*H1221</f>
        <v>0</v>
      </c>
      <c r="U1221" s="34"/>
      <c r="V1221" s="34"/>
      <c r="W1221" s="34"/>
      <c r="X1221" s="34"/>
      <c r="Y1221" s="34"/>
      <c r="Z1221" s="34"/>
      <c r="AA1221" s="34"/>
      <c r="AB1221" s="34"/>
      <c r="AC1221" s="34"/>
      <c r="AD1221" s="34"/>
      <c r="AE1221" s="34"/>
      <c r="AR1221" s="199" t="s">
        <v>320</v>
      </c>
      <c r="AT1221" s="199" t="s">
        <v>122</v>
      </c>
      <c r="AU1221" s="199" t="s">
        <v>127</v>
      </c>
      <c r="AY1221" s="17" t="s">
        <v>119</v>
      </c>
      <c r="BE1221" s="200">
        <f>IF(N1221="základní",J1221,0)</f>
        <v>0</v>
      </c>
      <c r="BF1221" s="200">
        <f>IF(N1221="snížená",J1221,0)</f>
        <v>0</v>
      </c>
      <c r="BG1221" s="200">
        <f>IF(N1221="zákl. přenesená",J1221,0)</f>
        <v>0</v>
      </c>
      <c r="BH1221" s="200">
        <f>IF(N1221="sníž. přenesená",J1221,0)</f>
        <v>0</v>
      </c>
      <c r="BI1221" s="200">
        <f>IF(N1221="nulová",J1221,0)</f>
        <v>0</v>
      </c>
      <c r="BJ1221" s="17" t="s">
        <v>127</v>
      </c>
      <c r="BK1221" s="200">
        <f>ROUND(I1221*H1221,2)</f>
        <v>0</v>
      </c>
      <c r="BL1221" s="17" t="s">
        <v>320</v>
      </c>
      <c r="BM1221" s="199" t="s">
        <v>1956</v>
      </c>
    </row>
    <row r="1222" spans="1:65" s="2" customFormat="1" ht="24.2" customHeight="1">
      <c r="A1222" s="34"/>
      <c r="B1222" s="35"/>
      <c r="C1222" s="187" t="s">
        <v>1957</v>
      </c>
      <c r="D1222" s="187" t="s">
        <v>122</v>
      </c>
      <c r="E1222" s="188" t="s">
        <v>1958</v>
      </c>
      <c r="F1222" s="189" t="s">
        <v>1959</v>
      </c>
      <c r="G1222" s="190" t="s">
        <v>125</v>
      </c>
      <c r="H1222" s="191">
        <v>2.2999999999999998</v>
      </c>
      <c r="I1222" s="192"/>
      <c r="J1222" s="193">
        <f>ROUND(I1222*H1222,2)</f>
        <v>0</v>
      </c>
      <c r="K1222" s="194"/>
      <c r="L1222" s="39"/>
      <c r="M1222" s="195" t="s">
        <v>1</v>
      </c>
      <c r="N1222" s="196" t="s">
        <v>38</v>
      </c>
      <c r="O1222" s="71"/>
      <c r="P1222" s="197">
        <f>O1222*H1222</f>
        <v>0</v>
      </c>
      <c r="Q1222" s="197">
        <v>2.875E-4</v>
      </c>
      <c r="R1222" s="197">
        <f>Q1222*H1222</f>
        <v>6.6124999999999995E-4</v>
      </c>
      <c r="S1222" s="197">
        <v>0</v>
      </c>
      <c r="T1222" s="198">
        <f>S1222*H1222</f>
        <v>0</v>
      </c>
      <c r="U1222" s="34"/>
      <c r="V1222" s="34"/>
      <c r="W1222" s="34"/>
      <c r="X1222" s="34"/>
      <c r="Y1222" s="34"/>
      <c r="Z1222" s="34"/>
      <c r="AA1222" s="34"/>
      <c r="AB1222" s="34"/>
      <c r="AC1222" s="34"/>
      <c r="AD1222" s="34"/>
      <c r="AE1222" s="34"/>
      <c r="AR1222" s="199" t="s">
        <v>320</v>
      </c>
      <c r="AT1222" s="199" t="s">
        <v>122</v>
      </c>
      <c r="AU1222" s="199" t="s">
        <v>127</v>
      </c>
      <c r="AY1222" s="17" t="s">
        <v>119</v>
      </c>
      <c r="BE1222" s="200">
        <f>IF(N1222="základní",J1222,0)</f>
        <v>0</v>
      </c>
      <c r="BF1222" s="200">
        <f>IF(N1222="snížená",J1222,0)</f>
        <v>0</v>
      </c>
      <c r="BG1222" s="200">
        <f>IF(N1222="zákl. přenesená",J1222,0)</f>
        <v>0</v>
      </c>
      <c r="BH1222" s="200">
        <f>IF(N1222="sníž. přenesená",J1222,0)</f>
        <v>0</v>
      </c>
      <c r="BI1222" s="200">
        <f>IF(N1222="nulová",J1222,0)</f>
        <v>0</v>
      </c>
      <c r="BJ1222" s="17" t="s">
        <v>127</v>
      </c>
      <c r="BK1222" s="200">
        <f>ROUND(I1222*H1222,2)</f>
        <v>0</v>
      </c>
      <c r="BL1222" s="17" t="s">
        <v>320</v>
      </c>
      <c r="BM1222" s="199" t="s">
        <v>1960</v>
      </c>
    </row>
    <row r="1223" spans="1:65" s="2" customFormat="1" ht="24.2" customHeight="1">
      <c r="A1223" s="34"/>
      <c r="B1223" s="35"/>
      <c r="C1223" s="187" t="s">
        <v>1961</v>
      </c>
      <c r="D1223" s="187" t="s">
        <v>122</v>
      </c>
      <c r="E1223" s="188" t="s">
        <v>1962</v>
      </c>
      <c r="F1223" s="189" t="s">
        <v>1963</v>
      </c>
      <c r="G1223" s="190" t="s">
        <v>125</v>
      </c>
      <c r="H1223" s="191">
        <v>2.2999999999999998</v>
      </c>
      <c r="I1223" s="192"/>
      <c r="J1223" s="193">
        <f>ROUND(I1223*H1223,2)</f>
        <v>0</v>
      </c>
      <c r="K1223" s="194"/>
      <c r="L1223" s="39"/>
      <c r="M1223" s="195" t="s">
        <v>1</v>
      </c>
      <c r="N1223" s="196" t="s">
        <v>38</v>
      </c>
      <c r="O1223" s="71"/>
      <c r="P1223" s="197">
        <f>O1223*H1223</f>
        <v>0</v>
      </c>
      <c r="Q1223" s="197">
        <v>3.2283399999999998E-4</v>
      </c>
      <c r="R1223" s="197">
        <f>Q1223*H1223</f>
        <v>7.4251819999999991E-4</v>
      </c>
      <c r="S1223" s="197">
        <v>0</v>
      </c>
      <c r="T1223" s="198">
        <f>S1223*H1223</f>
        <v>0</v>
      </c>
      <c r="U1223" s="34"/>
      <c r="V1223" s="34"/>
      <c r="W1223" s="34"/>
      <c r="X1223" s="34"/>
      <c r="Y1223" s="34"/>
      <c r="Z1223" s="34"/>
      <c r="AA1223" s="34"/>
      <c r="AB1223" s="34"/>
      <c r="AC1223" s="34"/>
      <c r="AD1223" s="34"/>
      <c r="AE1223" s="34"/>
      <c r="AR1223" s="199" t="s">
        <v>320</v>
      </c>
      <c r="AT1223" s="199" t="s">
        <v>122</v>
      </c>
      <c r="AU1223" s="199" t="s">
        <v>127</v>
      </c>
      <c r="AY1223" s="17" t="s">
        <v>119</v>
      </c>
      <c r="BE1223" s="200">
        <f>IF(N1223="základní",J1223,0)</f>
        <v>0</v>
      </c>
      <c r="BF1223" s="200">
        <f>IF(N1223="snížená",J1223,0)</f>
        <v>0</v>
      </c>
      <c r="BG1223" s="200">
        <f>IF(N1223="zákl. přenesená",J1223,0)</f>
        <v>0</v>
      </c>
      <c r="BH1223" s="200">
        <f>IF(N1223="sníž. přenesená",J1223,0)</f>
        <v>0</v>
      </c>
      <c r="BI1223" s="200">
        <f>IF(N1223="nulová",J1223,0)</f>
        <v>0</v>
      </c>
      <c r="BJ1223" s="17" t="s">
        <v>127</v>
      </c>
      <c r="BK1223" s="200">
        <f>ROUND(I1223*H1223,2)</f>
        <v>0</v>
      </c>
      <c r="BL1223" s="17" t="s">
        <v>320</v>
      </c>
      <c r="BM1223" s="199" t="s">
        <v>1964</v>
      </c>
    </row>
    <row r="1224" spans="1:65" s="2" customFormat="1" ht="24.2" customHeight="1">
      <c r="A1224" s="34"/>
      <c r="B1224" s="35"/>
      <c r="C1224" s="187" t="s">
        <v>1965</v>
      </c>
      <c r="D1224" s="187" t="s">
        <v>122</v>
      </c>
      <c r="E1224" s="188" t="s">
        <v>1966</v>
      </c>
      <c r="F1224" s="189" t="s">
        <v>1967</v>
      </c>
      <c r="G1224" s="190" t="s">
        <v>125</v>
      </c>
      <c r="H1224" s="191">
        <v>13.5</v>
      </c>
      <c r="I1224" s="192"/>
      <c r="J1224" s="193">
        <f>ROUND(I1224*H1224,2)</f>
        <v>0</v>
      </c>
      <c r="K1224" s="194"/>
      <c r="L1224" s="39"/>
      <c r="M1224" s="195" t="s">
        <v>1</v>
      </c>
      <c r="N1224" s="196" t="s">
        <v>38</v>
      </c>
      <c r="O1224" s="71"/>
      <c r="P1224" s="197">
        <f>O1224*H1224</f>
        <v>0</v>
      </c>
      <c r="Q1224" s="197">
        <v>6.7000000000000002E-5</v>
      </c>
      <c r="R1224" s="197">
        <f>Q1224*H1224</f>
        <v>9.0450000000000003E-4</v>
      </c>
      <c r="S1224" s="197">
        <v>0</v>
      </c>
      <c r="T1224" s="198">
        <f>S1224*H1224</f>
        <v>0</v>
      </c>
      <c r="U1224" s="34"/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  <c r="AR1224" s="199" t="s">
        <v>320</v>
      </c>
      <c r="AT1224" s="199" t="s">
        <v>122</v>
      </c>
      <c r="AU1224" s="199" t="s">
        <v>127</v>
      </c>
      <c r="AY1224" s="17" t="s">
        <v>119</v>
      </c>
      <c r="BE1224" s="200">
        <f>IF(N1224="základní",J1224,0)</f>
        <v>0</v>
      </c>
      <c r="BF1224" s="200">
        <f>IF(N1224="snížená",J1224,0)</f>
        <v>0</v>
      </c>
      <c r="BG1224" s="200">
        <f>IF(N1224="zákl. přenesená",J1224,0)</f>
        <v>0</v>
      </c>
      <c r="BH1224" s="200">
        <f>IF(N1224="sníž. přenesená",J1224,0)</f>
        <v>0</v>
      </c>
      <c r="BI1224" s="200">
        <f>IF(N1224="nulová",J1224,0)</f>
        <v>0</v>
      </c>
      <c r="BJ1224" s="17" t="s">
        <v>127</v>
      </c>
      <c r="BK1224" s="200">
        <f>ROUND(I1224*H1224,2)</f>
        <v>0</v>
      </c>
      <c r="BL1224" s="17" t="s">
        <v>320</v>
      </c>
      <c r="BM1224" s="199" t="s">
        <v>1968</v>
      </c>
    </row>
    <row r="1225" spans="1:65" s="13" customFormat="1" ht="11.25">
      <c r="B1225" s="201"/>
      <c r="C1225" s="202"/>
      <c r="D1225" s="203" t="s">
        <v>129</v>
      </c>
      <c r="E1225" s="204" t="s">
        <v>1</v>
      </c>
      <c r="F1225" s="205" t="s">
        <v>1969</v>
      </c>
      <c r="G1225" s="202"/>
      <c r="H1225" s="204" t="s">
        <v>1</v>
      </c>
      <c r="I1225" s="206"/>
      <c r="J1225" s="202"/>
      <c r="K1225" s="202"/>
      <c r="L1225" s="207"/>
      <c r="M1225" s="208"/>
      <c r="N1225" s="209"/>
      <c r="O1225" s="209"/>
      <c r="P1225" s="209"/>
      <c r="Q1225" s="209"/>
      <c r="R1225" s="209"/>
      <c r="S1225" s="209"/>
      <c r="T1225" s="210"/>
      <c r="AT1225" s="211" t="s">
        <v>129</v>
      </c>
      <c r="AU1225" s="211" t="s">
        <v>127</v>
      </c>
      <c r="AV1225" s="13" t="s">
        <v>80</v>
      </c>
      <c r="AW1225" s="13" t="s">
        <v>30</v>
      </c>
      <c r="AX1225" s="13" t="s">
        <v>72</v>
      </c>
      <c r="AY1225" s="211" t="s">
        <v>119</v>
      </c>
    </row>
    <row r="1226" spans="1:65" s="14" customFormat="1" ht="11.25">
      <c r="B1226" s="212"/>
      <c r="C1226" s="213"/>
      <c r="D1226" s="203" t="s">
        <v>129</v>
      </c>
      <c r="E1226" s="214" t="s">
        <v>1</v>
      </c>
      <c r="F1226" s="215" t="s">
        <v>1970</v>
      </c>
      <c r="G1226" s="213"/>
      <c r="H1226" s="216">
        <v>13.5</v>
      </c>
      <c r="I1226" s="217"/>
      <c r="J1226" s="213"/>
      <c r="K1226" s="213"/>
      <c r="L1226" s="218"/>
      <c r="M1226" s="219"/>
      <c r="N1226" s="220"/>
      <c r="O1226" s="220"/>
      <c r="P1226" s="220"/>
      <c r="Q1226" s="220"/>
      <c r="R1226" s="220"/>
      <c r="S1226" s="220"/>
      <c r="T1226" s="221"/>
      <c r="AT1226" s="222" t="s">
        <v>129</v>
      </c>
      <c r="AU1226" s="222" t="s">
        <v>127</v>
      </c>
      <c r="AV1226" s="14" t="s">
        <v>127</v>
      </c>
      <c r="AW1226" s="14" t="s">
        <v>30</v>
      </c>
      <c r="AX1226" s="14" t="s">
        <v>80</v>
      </c>
      <c r="AY1226" s="222" t="s">
        <v>119</v>
      </c>
    </row>
    <row r="1227" spans="1:65" s="2" customFormat="1" ht="16.5" customHeight="1">
      <c r="A1227" s="34"/>
      <c r="B1227" s="35"/>
      <c r="C1227" s="187" t="s">
        <v>1971</v>
      </c>
      <c r="D1227" s="187" t="s">
        <v>122</v>
      </c>
      <c r="E1227" s="188" t="s">
        <v>1972</v>
      </c>
      <c r="F1227" s="189" t="s">
        <v>1973</v>
      </c>
      <c r="G1227" s="190" t="s">
        <v>125</v>
      </c>
      <c r="H1227" s="191">
        <v>13.5</v>
      </c>
      <c r="I1227" s="192"/>
      <c r="J1227" s="193">
        <f t="shared" ref="J1227:J1233" si="140">ROUND(I1227*H1227,2)</f>
        <v>0</v>
      </c>
      <c r="K1227" s="194"/>
      <c r="L1227" s="39"/>
      <c r="M1227" s="195" t="s">
        <v>1</v>
      </c>
      <c r="N1227" s="196" t="s">
        <v>38</v>
      </c>
      <c r="O1227" s="71"/>
      <c r="P1227" s="197">
        <f t="shared" ref="P1227:P1233" si="141">O1227*H1227</f>
        <v>0</v>
      </c>
      <c r="Q1227" s="197">
        <v>0</v>
      </c>
      <c r="R1227" s="197">
        <f t="shared" ref="R1227:R1233" si="142">Q1227*H1227</f>
        <v>0</v>
      </c>
      <c r="S1227" s="197">
        <v>0</v>
      </c>
      <c r="T1227" s="198">
        <f t="shared" ref="T1227:T1233" si="143">S1227*H1227</f>
        <v>0</v>
      </c>
      <c r="U1227" s="34"/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R1227" s="199" t="s">
        <v>320</v>
      </c>
      <c r="AT1227" s="199" t="s">
        <v>122</v>
      </c>
      <c r="AU1227" s="199" t="s">
        <v>127</v>
      </c>
      <c r="AY1227" s="17" t="s">
        <v>119</v>
      </c>
      <c r="BE1227" s="200">
        <f t="shared" ref="BE1227:BE1233" si="144">IF(N1227="základní",J1227,0)</f>
        <v>0</v>
      </c>
      <c r="BF1227" s="200">
        <f t="shared" ref="BF1227:BF1233" si="145">IF(N1227="snížená",J1227,0)</f>
        <v>0</v>
      </c>
      <c r="BG1227" s="200">
        <f t="shared" ref="BG1227:BG1233" si="146">IF(N1227="zákl. přenesená",J1227,0)</f>
        <v>0</v>
      </c>
      <c r="BH1227" s="200">
        <f t="shared" ref="BH1227:BH1233" si="147">IF(N1227="sníž. přenesená",J1227,0)</f>
        <v>0</v>
      </c>
      <c r="BI1227" s="200">
        <f t="shared" ref="BI1227:BI1233" si="148">IF(N1227="nulová",J1227,0)</f>
        <v>0</v>
      </c>
      <c r="BJ1227" s="17" t="s">
        <v>127</v>
      </c>
      <c r="BK1227" s="200">
        <f t="shared" ref="BK1227:BK1233" si="149">ROUND(I1227*H1227,2)</f>
        <v>0</v>
      </c>
      <c r="BL1227" s="17" t="s">
        <v>320</v>
      </c>
      <c r="BM1227" s="199" t="s">
        <v>1974</v>
      </c>
    </row>
    <row r="1228" spans="1:65" s="2" customFormat="1" ht="24.2" customHeight="1">
      <c r="A1228" s="34"/>
      <c r="B1228" s="35"/>
      <c r="C1228" s="187" t="s">
        <v>1975</v>
      </c>
      <c r="D1228" s="187" t="s">
        <v>122</v>
      </c>
      <c r="E1228" s="188" t="s">
        <v>1976</v>
      </c>
      <c r="F1228" s="189" t="s">
        <v>1977</v>
      </c>
      <c r="G1228" s="190" t="s">
        <v>125</v>
      </c>
      <c r="H1228" s="191">
        <v>13.5</v>
      </c>
      <c r="I1228" s="192"/>
      <c r="J1228" s="193">
        <f t="shared" si="140"/>
        <v>0</v>
      </c>
      <c r="K1228" s="194"/>
      <c r="L1228" s="39"/>
      <c r="M1228" s="195" t="s">
        <v>1</v>
      </c>
      <c r="N1228" s="196" t="s">
        <v>38</v>
      </c>
      <c r="O1228" s="71"/>
      <c r="P1228" s="197">
        <f t="shared" si="141"/>
        <v>0</v>
      </c>
      <c r="Q1228" s="197">
        <v>2.4232000000000001E-5</v>
      </c>
      <c r="R1228" s="197">
        <f t="shared" si="142"/>
        <v>3.27132E-4</v>
      </c>
      <c r="S1228" s="197">
        <v>0</v>
      </c>
      <c r="T1228" s="198">
        <f t="shared" si="143"/>
        <v>0</v>
      </c>
      <c r="U1228" s="34"/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  <c r="AR1228" s="199" t="s">
        <v>320</v>
      </c>
      <c r="AT1228" s="199" t="s">
        <v>122</v>
      </c>
      <c r="AU1228" s="199" t="s">
        <v>127</v>
      </c>
      <c r="AY1228" s="17" t="s">
        <v>119</v>
      </c>
      <c r="BE1228" s="200">
        <f t="shared" si="144"/>
        <v>0</v>
      </c>
      <c r="BF1228" s="200">
        <f t="shared" si="145"/>
        <v>0</v>
      </c>
      <c r="BG1228" s="200">
        <f t="shared" si="146"/>
        <v>0</v>
      </c>
      <c r="BH1228" s="200">
        <f t="shared" si="147"/>
        <v>0</v>
      </c>
      <c r="BI1228" s="200">
        <f t="shared" si="148"/>
        <v>0</v>
      </c>
      <c r="BJ1228" s="17" t="s">
        <v>127</v>
      </c>
      <c r="BK1228" s="200">
        <f t="shared" si="149"/>
        <v>0</v>
      </c>
      <c r="BL1228" s="17" t="s">
        <v>320</v>
      </c>
      <c r="BM1228" s="199" t="s">
        <v>1978</v>
      </c>
    </row>
    <row r="1229" spans="1:65" s="2" customFormat="1" ht="24.2" customHeight="1">
      <c r="A1229" s="34"/>
      <c r="B1229" s="35"/>
      <c r="C1229" s="187" t="s">
        <v>1979</v>
      </c>
      <c r="D1229" s="187" t="s">
        <v>122</v>
      </c>
      <c r="E1229" s="188" t="s">
        <v>1980</v>
      </c>
      <c r="F1229" s="189" t="s">
        <v>1981</v>
      </c>
      <c r="G1229" s="190" t="s">
        <v>125</v>
      </c>
      <c r="H1229" s="191">
        <v>13.5</v>
      </c>
      <c r="I1229" s="192"/>
      <c r="J1229" s="193">
        <f t="shared" si="140"/>
        <v>0</v>
      </c>
      <c r="K1229" s="194"/>
      <c r="L1229" s="39"/>
      <c r="M1229" s="195" t="s">
        <v>1</v>
      </c>
      <c r="N1229" s="196" t="s">
        <v>38</v>
      </c>
      <c r="O1229" s="71"/>
      <c r="P1229" s="197">
        <f t="shared" si="141"/>
        <v>0</v>
      </c>
      <c r="Q1229" s="197">
        <v>1.4375E-4</v>
      </c>
      <c r="R1229" s="197">
        <f t="shared" si="142"/>
        <v>1.9406250000000001E-3</v>
      </c>
      <c r="S1229" s="197">
        <v>0</v>
      </c>
      <c r="T1229" s="198">
        <f t="shared" si="143"/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199" t="s">
        <v>320</v>
      </c>
      <c r="AT1229" s="199" t="s">
        <v>122</v>
      </c>
      <c r="AU1229" s="199" t="s">
        <v>127</v>
      </c>
      <c r="AY1229" s="17" t="s">
        <v>119</v>
      </c>
      <c r="BE1229" s="200">
        <f t="shared" si="144"/>
        <v>0</v>
      </c>
      <c r="BF1229" s="200">
        <f t="shared" si="145"/>
        <v>0</v>
      </c>
      <c r="BG1229" s="200">
        <f t="shared" si="146"/>
        <v>0</v>
      </c>
      <c r="BH1229" s="200">
        <f t="shared" si="147"/>
        <v>0</v>
      </c>
      <c r="BI1229" s="200">
        <f t="shared" si="148"/>
        <v>0</v>
      </c>
      <c r="BJ1229" s="17" t="s">
        <v>127</v>
      </c>
      <c r="BK1229" s="200">
        <f t="shared" si="149"/>
        <v>0</v>
      </c>
      <c r="BL1229" s="17" t="s">
        <v>320</v>
      </c>
      <c r="BM1229" s="199" t="s">
        <v>1982</v>
      </c>
    </row>
    <row r="1230" spans="1:65" s="2" customFormat="1" ht="24.2" customHeight="1">
      <c r="A1230" s="34"/>
      <c r="B1230" s="35"/>
      <c r="C1230" s="187" t="s">
        <v>1983</v>
      </c>
      <c r="D1230" s="187" t="s">
        <v>122</v>
      </c>
      <c r="E1230" s="188" t="s">
        <v>1984</v>
      </c>
      <c r="F1230" s="189" t="s">
        <v>1985</v>
      </c>
      <c r="G1230" s="190" t="s">
        <v>125</v>
      </c>
      <c r="H1230" s="191">
        <v>13.5</v>
      </c>
      <c r="I1230" s="192"/>
      <c r="J1230" s="193">
        <f t="shared" si="140"/>
        <v>0</v>
      </c>
      <c r="K1230" s="194"/>
      <c r="L1230" s="39"/>
      <c r="M1230" s="195" t="s">
        <v>1</v>
      </c>
      <c r="N1230" s="196" t="s">
        <v>38</v>
      </c>
      <c r="O1230" s="71"/>
      <c r="P1230" s="197">
        <f t="shared" si="141"/>
        <v>0</v>
      </c>
      <c r="Q1230" s="197">
        <v>1.2305000000000001E-4</v>
      </c>
      <c r="R1230" s="197">
        <f t="shared" si="142"/>
        <v>1.6611750000000002E-3</v>
      </c>
      <c r="S1230" s="197">
        <v>0</v>
      </c>
      <c r="T1230" s="198">
        <f t="shared" si="143"/>
        <v>0</v>
      </c>
      <c r="U1230" s="34"/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R1230" s="199" t="s">
        <v>320</v>
      </c>
      <c r="AT1230" s="199" t="s">
        <v>122</v>
      </c>
      <c r="AU1230" s="199" t="s">
        <v>127</v>
      </c>
      <c r="AY1230" s="17" t="s">
        <v>119</v>
      </c>
      <c r="BE1230" s="200">
        <f t="shared" si="144"/>
        <v>0</v>
      </c>
      <c r="BF1230" s="200">
        <f t="shared" si="145"/>
        <v>0</v>
      </c>
      <c r="BG1230" s="200">
        <f t="shared" si="146"/>
        <v>0</v>
      </c>
      <c r="BH1230" s="200">
        <f t="shared" si="147"/>
        <v>0</v>
      </c>
      <c r="BI1230" s="200">
        <f t="shared" si="148"/>
        <v>0</v>
      </c>
      <c r="BJ1230" s="17" t="s">
        <v>127</v>
      </c>
      <c r="BK1230" s="200">
        <f t="shared" si="149"/>
        <v>0</v>
      </c>
      <c r="BL1230" s="17" t="s">
        <v>320</v>
      </c>
      <c r="BM1230" s="199" t="s">
        <v>1986</v>
      </c>
    </row>
    <row r="1231" spans="1:65" s="2" customFormat="1" ht="24.2" customHeight="1">
      <c r="A1231" s="34"/>
      <c r="B1231" s="35"/>
      <c r="C1231" s="187" t="s">
        <v>1987</v>
      </c>
      <c r="D1231" s="187" t="s">
        <v>122</v>
      </c>
      <c r="E1231" s="188" t="s">
        <v>1988</v>
      </c>
      <c r="F1231" s="189" t="s">
        <v>1989</v>
      </c>
      <c r="G1231" s="190" t="s">
        <v>125</v>
      </c>
      <c r="H1231" s="191">
        <v>13.5</v>
      </c>
      <c r="I1231" s="192"/>
      <c r="J1231" s="193">
        <f t="shared" si="140"/>
        <v>0</v>
      </c>
      <c r="K1231" s="194"/>
      <c r="L1231" s="39"/>
      <c r="M1231" s="195" t="s">
        <v>1</v>
      </c>
      <c r="N1231" s="196" t="s">
        <v>38</v>
      </c>
      <c r="O1231" s="71"/>
      <c r="P1231" s="197">
        <f t="shared" si="141"/>
        <v>0</v>
      </c>
      <c r="Q1231" s="197">
        <v>1.2305000000000001E-4</v>
      </c>
      <c r="R1231" s="197">
        <f t="shared" si="142"/>
        <v>1.6611750000000002E-3</v>
      </c>
      <c r="S1231" s="197">
        <v>0</v>
      </c>
      <c r="T1231" s="198">
        <f t="shared" si="143"/>
        <v>0</v>
      </c>
      <c r="U1231" s="34"/>
      <c r="V1231" s="34"/>
      <c r="W1231" s="34"/>
      <c r="X1231" s="34"/>
      <c r="Y1231" s="34"/>
      <c r="Z1231" s="34"/>
      <c r="AA1231" s="34"/>
      <c r="AB1231" s="34"/>
      <c r="AC1231" s="34"/>
      <c r="AD1231" s="34"/>
      <c r="AE1231" s="34"/>
      <c r="AR1231" s="199" t="s">
        <v>320</v>
      </c>
      <c r="AT1231" s="199" t="s">
        <v>122</v>
      </c>
      <c r="AU1231" s="199" t="s">
        <v>127</v>
      </c>
      <c r="AY1231" s="17" t="s">
        <v>119</v>
      </c>
      <c r="BE1231" s="200">
        <f t="shared" si="144"/>
        <v>0</v>
      </c>
      <c r="BF1231" s="200">
        <f t="shared" si="145"/>
        <v>0</v>
      </c>
      <c r="BG1231" s="200">
        <f t="shared" si="146"/>
        <v>0</v>
      </c>
      <c r="BH1231" s="200">
        <f t="shared" si="147"/>
        <v>0</v>
      </c>
      <c r="BI1231" s="200">
        <f t="shared" si="148"/>
        <v>0</v>
      </c>
      <c r="BJ1231" s="17" t="s">
        <v>127</v>
      </c>
      <c r="BK1231" s="200">
        <f t="shared" si="149"/>
        <v>0</v>
      </c>
      <c r="BL1231" s="17" t="s">
        <v>320</v>
      </c>
      <c r="BM1231" s="199" t="s">
        <v>1990</v>
      </c>
    </row>
    <row r="1232" spans="1:65" s="2" customFormat="1" ht="24.2" customHeight="1">
      <c r="A1232" s="34"/>
      <c r="B1232" s="35"/>
      <c r="C1232" s="187" t="s">
        <v>1991</v>
      </c>
      <c r="D1232" s="187" t="s">
        <v>122</v>
      </c>
      <c r="E1232" s="188" t="s">
        <v>1992</v>
      </c>
      <c r="F1232" s="189" t="s">
        <v>1993</v>
      </c>
      <c r="G1232" s="190" t="s">
        <v>125</v>
      </c>
      <c r="H1232" s="191">
        <v>13.5</v>
      </c>
      <c r="I1232" s="192"/>
      <c r="J1232" s="193">
        <f t="shared" si="140"/>
        <v>0</v>
      </c>
      <c r="K1232" s="194"/>
      <c r="L1232" s="39"/>
      <c r="M1232" s="195" t="s">
        <v>1</v>
      </c>
      <c r="N1232" s="196" t="s">
        <v>38</v>
      </c>
      <c r="O1232" s="71"/>
      <c r="P1232" s="197">
        <f t="shared" si="141"/>
        <v>0</v>
      </c>
      <c r="Q1232" s="197">
        <v>3.0000000000000001E-5</v>
      </c>
      <c r="R1232" s="197">
        <f t="shared" si="142"/>
        <v>4.0500000000000003E-4</v>
      </c>
      <c r="S1232" s="197">
        <v>0</v>
      </c>
      <c r="T1232" s="198">
        <f t="shared" si="143"/>
        <v>0</v>
      </c>
      <c r="U1232" s="34"/>
      <c r="V1232" s="34"/>
      <c r="W1232" s="34"/>
      <c r="X1232" s="34"/>
      <c r="Y1232" s="34"/>
      <c r="Z1232" s="34"/>
      <c r="AA1232" s="34"/>
      <c r="AB1232" s="34"/>
      <c r="AC1232" s="34"/>
      <c r="AD1232" s="34"/>
      <c r="AE1232" s="34"/>
      <c r="AR1232" s="199" t="s">
        <v>320</v>
      </c>
      <c r="AT1232" s="199" t="s">
        <v>122</v>
      </c>
      <c r="AU1232" s="199" t="s">
        <v>127</v>
      </c>
      <c r="AY1232" s="17" t="s">
        <v>119</v>
      </c>
      <c r="BE1232" s="200">
        <f t="shared" si="144"/>
        <v>0</v>
      </c>
      <c r="BF1232" s="200">
        <f t="shared" si="145"/>
        <v>0</v>
      </c>
      <c r="BG1232" s="200">
        <f t="shared" si="146"/>
        <v>0</v>
      </c>
      <c r="BH1232" s="200">
        <f t="shared" si="147"/>
        <v>0</v>
      </c>
      <c r="BI1232" s="200">
        <f t="shared" si="148"/>
        <v>0</v>
      </c>
      <c r="BJ1232" s="17" t="s">
        <v>127</v>
      </c>
      <c r="BK1232" s="200">
        <f t="shared" si="149"/>
        <v>0</v>
      </c>
      <c r="BL1232" s="17" t="s">
        <v>320</v>
      </c>
      <c r="BM1232" s="199" t="s">
        <v>1994</v>
      </c>
    </row>
    <row r="1233" spans="1:65" s="2" customFormat="1" ht="24.2" customHeight="1">
      <c r="A1233" s="34"/>
      <c r="B1233" s="35"/>
      <c r="C1233" s="187" t="s">
        <v>1995</v>
      </c>
      <c r="D1233" s="187" t="s">
        <v>122</v>
      </c>
      <c r="E1233" s="188" t="s">
        <v>1996</v>
      </c>
      <c r="F1233" s="189" t="s">
        <v>1997</v>
      </c>
      <c r="G1233" s="190" t="s">
        <v>125</v>
      </c>
      <c r="H1233" s="191">
        <v>21.95</v>
      </c>
      <c r="I1233" s="192"/>
      <c r="J1233" s="193">
        <f t="shared" si="140"/>
        <v>0</v>
      </c>
      <c r="K1233" s="194"/>
      <c r="L1233" s="39"/>
      <c r="M1233" s="195" t="s">
        <v>1</v>
      </c>
      <c r="N1233" s="196" t="s">
        <v>38</v>
      </c>
      <c r="O1233" s="71"/>
      <c r="P1233" s="197">
        <f t="shared" si="141"/>
        <v>0</v>
      </c>
      <c r="Q1233" s="197">
        <v>9.2E-5</v>
      </c>
      <c r="R1233" s="197">
        <f t="shared" si="142"/>
        <v>2.0193999999999998E-3</v>
      </c>
      <c r="S1233" s="197">
        <v>0</v>
      </c>
      <c r="T1233" s="198">
        <f t="shared" si="143"/>
        <v>0</v>
      </c>
      <c r="U1233" s="34"/>
      <c r="V1233" s="34"/>
      <c r="W1233" s="34"/>
      <c r="X1233" s="34"/>
      <c r="Y1233" s="34"/>
      <c r="Z1233" s="34"/>
      <c r="AA1233" s="34"/>
      <c r="AB1233" s="34"/>
      <c r="AC1233" s="34"/>
      <c r="AD1233" s="34"/>
      <c r="AE1233" s="34"/>
      <c r="AR1233" s="199" t="s">
        <v>320</v>
      </c>
      <c r="AT1233" s="199" t="s">
        <v>122</v>
      </c>
      <c r="AU1233" s="199" t="s">
        <v>127</v>
      </c>
      <c r="AY1233" s="17" t="s">
        <v>119</v>
      </c>
      <c r="BE1233" s="200">
        <f t="shared" si="144"/>
        <v>0</v>
      </c>
      <c r="BF1233" s="200">
        <f t="shared" si="145"/>
        <v>0</v>
      </c>
      <c r="BG1233" s="200">
        <f t="shared" si="146"/>
        <v>0</v>
      </c>
      <c r="BH1233" s="200">
        <f t="shared" si="147"/>
        <v>0</v>
      </c>
      <c r="BI1233" s="200">
        <f t="shared" si="148"/>
        <v>0</v>
      </c>
      <c r="BJ1233" s="17" t="s">
        <v>127</v>
      </c>
      <c r="BK1233" s="200">
        <f t="shared" si="149"/>
        <v>0</v>
      </c>
      <c r="BL1233" s="17" t="s">
        <v>320</v>
      </c>
      <c r="BM1233" s="199" t="s">
        <v>1998</v>
      </c>
    </row>
    <row r="1234" spans="1:65" s="13" customFormat="1" ht="11.25">
      <c r="B1234" s="201"/>
      <c r="C1234" s="202"/>
      <c r="D1234" s="203" t="s">
        <v>129</v>
      </c>
      <c r="E1234" s="204" t="s">
        <v>1</v>
      </c>
      <c r="F1234" s="205" t="s">
        <v>236</v>
      </c>
      <c r="G1234" s="202"/>
      <c r="H1234" s="204" t="s">
        <v>1</v>
      </c>
      <c r="I1234" s="206"/>
      <c r="J1234" s="202"/>
      <c r="K1234" s="202"/>
      <c r="L1234" s="207"/>
      <c r="M1234" s="208"/>
      <c r="N1234" s="209"/>
      <c r="O1234" s="209"/>
      <c r="P1234" s="209"/>
      <c r="Q1234" s="209"/>
      <c r="R1234" s="209"/>
      <c r="S1234" s="209"/>
      <c r="T1234" s="210"/>
      <c r="AT1234" s="211" t="s">
        <v>129</v>
      </c>
      <c r="AU1234" s="211" t="s">
        <v>127</v>
      </c>
      <c r="AV1234" s="13" t="s">
        <v>80</v>
      </c>
      <c r="AW1234" s="13" t="s">
        <v>30</v>
      </c>
      <c r="AX1234" s="13" t="s">
        <v>72</v>
      </c>
      <c r="AY1234" s="211" t="s">
        <v>119</v>
      </c>
    </row>
    <row r="1235" spans="1:65" s="14" customFormat="1" ht="11.25">
      <c r="B1235" s="212"/>
      <c r="C1235" s="213"/>
      <c r="D1235" s="203" t="s">
        <v>129</v>
      </c>
      <c r="E1235" s="214" t="s">
        <v>1</v>
      </c>
      <c r="F1235" s="215" t="s">
        <v>949</v>
      </c>
      <c r="G1235" s="213"/>
      <c r="H1235" s="216">
        <v>6.3</v>
      </c>
      <c r="I1235" s="217"/>
      <c r="J1235" s="213"/>
      <c r="K1235" s="213"/>
      <c r="L1235" s="218"/>
      <c r="M1235" s="219"/>
      <c r="N1235" s="220"/>
      <c r="O1235" s="220"/>
      <c r="P1235" s="220"/>
      <c r="Q1235" s="220"/>
      <c r="R1235" s="220"/>
      <c r="S1235" s="220"/>
      <c r="T1235" s="221"/>
      <c r="AT1235" s="222" t="s">
        <v>129</v>
      </c>
      <c r="AU1235" s="222" t="s">
        <v>127</v>
      </c>
      <c r="AV1235" s="14" t="s">
        <v>127</v>
      </c>
      <c r="AW1235" s="14" t="s">
        <v>30</v>
      </c>
      <c r="AX1235" s="14" t="s">
        <v>72</v>
      </c>
      <c r="AY1235" s="222" t="s">
        <v>119</v>
      </c>
    </row>
    <row r="1236" spans="1:65" s="13" customFormat="1" ht="11.25">
      <c r="B1236" s="201"/>
      <c r="C1236" s="202"/>
      <c r="D1236" s="203" t="s">
        <v>129</v>
      </c>
      <c r="E1236" s="204" t="s">
        <v>1</v>
      </c>
      <c r="F1236" s="205" t="s">
        <v>223</v>
      </c>
      <c r="G1236" s="202"/>
      <c r="H1236" s="204" t="s">
        <v>1</v>
      </c>
      <c r="I1236" s="206"/>
      <c r="J1236" s="202"/>
      <c r="K1236" s="202"/>
      <c r="L1236" s="207"/>
      <c r="M1236" s="208"/>
      <c r="N1236" s="209"/>
      <c r="O1236" s="209"/>
      <c r="P1236" s="209"/>
      <c r="Q1236" s="209"/>
      <c r="R1236" s="209"/>
      <c r="S1236" s="209"/>
      <c r="T1236" s="210"/>
      <c r="AT1236" s="211" t="s">
        <v>129</v>
      </c>
      <c r="AU1236" s="211" t="s">
        <v>127</v>
      </c>
      <c r="AV1236" s="13" t="s">
        <v>80</v>
      </c>
      <c r="AW1236" s="13" t="s">
        <v>30</v>
      </c>
      <c r="AX1236" s="13" t="s">
        <v>72</v>
      </c>
      <c r="AY1236" s="211" t="s">
        <v>119</v>
      </c>
    </row>
    <row r="1237" spans="1:65" s="14" customFormat="1" ht="11.25">
      <c r="B1237" s="212"/>
      <c r="C1237" s="213"/>
      <c r="D1237" s="203" t="s">
        <v>129</v>
      </c>
      <c r="E1237" s="214" t="s">
        <v>1</v>
      </c>
      <c r="F1237" s="215" t="s">
        <v>950</v>
      </c>
      <c r="G1237" s="213"/>
      <c r="H1237" s="216">
        <v>5.5</v>
      </c>
      <c r="I1237" s="217"/>
      <c r="J1237" s="213"/>
      <c r="K1237" s="213"/>
      <c r="L1237" s="218"/>
      <c r="M1237" s="219"/>
      <c r="N1237" s="220"/>
      <c r="O1237" s="220"/>
      <c r="P1237" s="220"/>
      <c r="Q1237" s="220"/>
      <c r="R1237" s="220"/>
      <c r="S1237" s="220"/>
      <c r="T1237" s="221"/>
      <c r="AT1237" s="222" t="s">
        <v>129</v>
      </c>
      <c r="AU1237" s="222" t="s">
        <v>127</v>
      </c>
      <c r="AV1237" s="14" t="s">
        <v>127</v>
      </c>
      <c r="AW1237" s="14" t="s">
        <v>30</v>
      </c>
      <c r="AX1237" s="14" t="s">
        <v>72</v>
      </c>
      <c r="AY1237" s="222" t="s">
        <v>119</v>
      </c>
    </row>
    <row r="1238" spans="1:65" s="13" customFormat="1" ht="11.25">
      <c r="B1238" s="201"/>
      <c r="C1238" s="202"/>
      <c r="D1238" s="203" t="s">
        <v>129</v>
      </c>
      <c r="E1238" s="204" t="s">
        <v>1</v>
      </c>
      <c r="F1238" s="205" t="s">
        <v>241</v>
      </c>
      <c r="G1238" s="202"/>
      <c r="H1238" s="204" t="s">
        <v>1</v>
      </c>
      <c r="I1238" s="206"/>
      <c r="J1238" s="202"/>
      <c r="K1238" s="202"/>
      <c r="L1238" s="207"/>
      <c r="M1238" s="208"/>
      <c r="N1238" s="209"/>
      <c r="O1238" s="209"/>
      <c r="P1238" s="209"/>
      <c r="Q1238" s="209"/>
      <c r="R1238" s="209"/>
      <c r="S1238" s="209"/>
      <c r="T1238" s="210"/>
      <c r="AT1238" s="211" t="s">
        <v>129</v>
      </c>
      <c r="AU1238" s="211" t="s">
        <v>127</v>
      </c>
      <c r="AV1238" s="13" t="s">
        <v>80</v>
      </c>
      <c r="AW1238" s="13" t="s">
        <v>30</v>
      </c>
      <c r="AX1238" s="13" t="s">
        <v>72</v>
      </c>
      <c r="AY1238" s="211" t="s">
        <v>119</v>
      </c>
    </row>
    <row r="1239" spans="1:65" s="14" customFormat="1" ht="11.25">
      <c r="B1239" s="212"/>
      <c r="C1239" s="213"/>
      <c r="D1239" s="203" t="s">
        <v>129</v>
      </c>
      <c r="E1239" s="214" t="s">
        <v>1</v>
      </c>
      <c r="F1239" s="215" t="s">
        <v>951</v>
      </c>
      <c r="G1239" s="213"/>
      <c r="H1239" s="216">
        <v>5.25</v>
      </c>
      <c r="I1239" s="217"/>
      <c r="J1239" s="213"/>
      <c r="K1239" s="213"/>
      <c r="L1239" s="218"/>
      <c r="M1239" s="219"/>
      <c r="N1239" s="220"/>
      <c r="O1239" s="220"/>
      <c r="P1239" s="220"/>
      <c r="Q1239" s="220"/>
      <c r="R1239" s="220"/>
      <c r="S1239" s="220"/>
      <c r="T1239" s="221"/>
      <c r="AT1239" s="222" t="s">
        <v>129</v>
      </c>
      <c r="AU1239" s="222" t="s">
        <v>127</v>
      </c>
      <c r="AV1239" s="14" t="s">
        <v>127</v>
      </c>
      <c r="AW1239" s="14" t="s">
        <v>30</v>
      </c>
      <c r="AX1239" s="14" t="s">
        <v>72</v>
      </c>
      <c r="AY1239" s="222" t="s">
        <v>119</v>
      </c>
    </row>
    <row r="1240" spans="1:65" s="13" customFormat="1" ht="11.25">
      <c r="B1240" s="201"/>
      <c r="C1240" s="202"/>
      <c r="D1240" s="203" t="s">
        <v>129</v>
      </c>
      <c r="E1240" s="204" t="s">
        <v>1</v>
      </c>
      <c r="F1240" s="205" t="s">
        <v>225</v>
      </c>
      <c r="G1240" s="202"/>
      <c r="H1240" s="204" t="s">
        <v>1</v>
      </c>
      <c r="I1240" s="206"/>
      <c r="J1240" s="202"/>
      <c r="K1240" s="202"/>
      <c r="L1240" s="207"/>
      <c r="M1240" s="208"/>
      <c r="N1240" s="209"/>
      <c r="O1240" s="209"/>
      <c r="P1240" s="209"/>
      <c r="Q1240" s="209"/>
      <c r="R1240" s="209"/>
      <c r="S1240" s="209"/>
      <c r="T1240" s="210"/>
      <c r="AT1240" s="211" t="s">
        <v>129</v>
      </c>
      <c r="AU1240" s="211" t="s">
        <v>127</v>
      </c>
      <c r="AV1240" s="13" t="s">
        <v>80</v>
      </c>
      <c r="AW1240" s="13" t="s">
        <v>30</v>
      </c>
      <c r="AX1240" s="13" t="s">
        <v>72</v>
      </c>
      <c r="AY1240" s="211" t="s">
        <v>119</v>
      </c>
    </row>
    <row r="1241" spans="1:65" s="14" customFormat="1" ht="11.25">
      <c r="B1241" s="212"/>
      <c r="C1241" s="213"/>
      <c r="D1241" s="203" t="s">
        <v>129</v>
      </c>
      <c r="E1241" s="214" t="s">
        <v>1</v>
      </c>
      <c r="F1241" s="215" t="s">
        <v>952</v>
      </c>
      <c r="G1241" s="213"/>
      <c r="H1241" s="216">
        <v>4.8999999999999995</v>
      </c>
      <c r="I1241" s="217"/>
      <c r="J1241" s="213"/>
      <c r="K1241" s="213"/>
      <c r="L1241" s="218"/>
      <c r="M1241" s="219"/>
      <c r="N1241" s="220"/>
      <c r="O1241" s="220"/>
      <c r="P1241" s="220"/>
      <c r="Q1241" s="220"/>
      <c r="R1241" s="220"/>
      <c r="S1241" s="220"/>
      <c r="T1241" s="221"/>
      <c r="AT1241" s="222" t="s">
        <v>129</v>
      </c>
      <c r="AU1241" s="222" t="s">
        <v>127</v>
      </c>
      <c r="AV1241" s="14" t="s">
        <v>127</v>
      </c>
      <c r="AW1241" s="14" t="s">
        <v>30</v>
      </c>
      <c r="AX1241" s="14" t="s">
        <v>72</v>
      </c>
      <c r="AY1241" s="222" t="s">
        <v>119</v>
      </c>
    </row>
    <row r="1242" spans="1:65" s="15" customFormat="1" ht="11.25">
      <c r="B1242" s="223"/>
      <c r="C1242" s="224"/>
      <c r="D1242" s="203" t="s">
        <v>129</v>
      </c>
      <c r="E1242" s="225" t="s">
        <v>1</v>
      </c>
      <c r="F1242" s="226" t="s">
        <v>138</v>
      </c>
      <c r="G1242" s="224"/>
      <c r="H1242" s="227">
        <v>21.95</v>
      </c>
      <c r="I1242" s="228"/>
      <c r="J1242" s="224"/>
      <c r="K1242" s="224"/>
      <c r="L1242" s="229"/>
      <c r="M1242" s="230"/>
      <c r="N1242" s="231"/>
      <c r="O1242" s="231"/>
      <c r="P1242" s="231"/>
      <c r="Q1242" s="231"/>
      <c r="R1242" s="231"/>
      <c r="S1242" s="231"/>
      <c r="T1242" s="232"/>
      <c r="AT1242" s="233" t="s">
        <v>129</v>
      </c>
      <c r="AU1242" s="233" t="s">
        <v>127</v>
      </c>
      <c r="AV1242" s="15" t="s">
        <v>126</v>
      </c>
      <c r="AW1242" s="15" t="s">
        <v>30</v>
      </c>
      <c r="AX1242" s="15" t="s">
        <v>80</v>
      </c>
      <c r="AY1242" s="233" t="s">
        <v>119</v>
      </c>
    </row>
    <row r="1243" spans="1:65" s="2" customFormat="1" ht="33" customHeight="1">
      <c r="A1243" s="34"/>
      <c r="B1243" s="35"/>
      <c r="C1243" s="187" t="s">
        <v>1999</v>
      </c>
      <c r="D1243" s="187" t="s">
        <v>122</v>
      </c>
      <c r="E1243" s="188" t="s">
        <v>2000</v>
      </c>
      <c r="F1243" s="189" t="s">
        <v>2001</v>
      </c>
      <c r="G1243" s="190" t="s">
        <v>125</v>
      </c>
      <c r="H1243" s="191">
        <v>21.95</v>
      </c>
      <c r="I1243" s="192"/>
      <c r="J1243" s="193">
        <f>ROUND(I1243*H1243,2)</f>
        <v>0</v>
      </c>
      <c r="K1243" s="194"/>
      <c r="L1243" s="39"/>
      <c r="M1243" s="195" t="s">
        <v>1</v>
      </c>
      <c r="N1243" s="196" t="s">
        <v>38</v>
      </c>
      <c r="O1243" s="71"/>
      <c r="P1243" s="197">
        <f>O1243*H1243</f>
        <v>0</v>
      </c>
      <c r="Q1243" s="197">
        <v>2.33E-4</v>
      </c>
      <c r="R1243" s="197">
        <f>Q1243*H1243</f>
        <v>5.1143500000000001E-3</v>
      </c>
      <c r="S1243" s="197">
        <v>0</v>
      </c>
      <c r="T1243" s="198">
        <f>S1243*H1243</f>
        <v>0</v>
      </c>
      <c r="U1243" s="34"/>
      <c r="V1243" s="34"/>
      <c r="W1243" s="34"/>
      <c r="X1243" s="34"/>
      <c r="Y1243" s="34"/>
      <c r="Z1243" s="34"/>
      <c r="AA1243" s="34"/>
      <c r="AB1243" s="34"/>
      <c r="AC1243" s="34"/>
      <c r="AD1243" s="34"/>
      <c r="AE1243" s="34"/>
      <c r="AR1243" s="199" t="s">
        <v>320</v>
      </c>
      <c r="AT1243" s="199" t="s">
        <v>122</v>
      </c>
      <c r="AU1243" s="199" t="s">
        <v>127</v>
      </c>
      <c r="AY1243" s="17" t="s">
        <v>119</v>
      </c>
      <c r="BE1243" s="200">
        <f>IF(N1243="základní",J1243,0)</f>
        <v>0</v>
      </c>
      <c r="BF1243" s="200">
        <f>IF(N1243="snížená",J1243,0)</f>
        <v>0</v>
      </c>
      <c r="BG1243" s="200">
        <f>IF(N1243="zákl. přenesená",J1243,0)</f>
        <v>0</v>
      </c>
      <c r="BH1243" s="200">
        <f>IF(N1243="sníž. přenesená",J1243,0)</f>
        <v>0</v>
      </c>
      <c r="BI1243" s="200">
        <f>IF(N1243="nulová",J1243,0)</f>
        <v>0</v>
      </c>
      <c r="BJ1243" s="17" t="s">
        <v>127</v>
      </c>
      <c r="BK1243" s="200">
        <f>ROUND(I1243*H1243,2)</f>
        <v>0</v>
      </c>
      <c r="BL1243" s="17" t="s">
        <v>320</v>
      </c>
      <c r="BM1243" s="199" t="s">
        <v>2002</v>
      </c>
    </row>
    <row r="1244" spans="1:65" s="2" customFormat="1" ht="24.2" customHeight="1">
      <c r="A1244" s="34"/>
      <c r="B1244" s="35"/>
      <c r="C1244" s="187" t="s">
        <v>2003</v>
      </c>
      <c r="D1244" s="187" t="s">
        <v>122</v>
      </c>
      <c r="E1244" s="188" t="s">
        <v>2004</v>
      </c>
      <c r="F1244" s="189" t="s">
        <v>2005</v>
      </c>
      <c r="G1244" s="190" t="s">
        <v>125</v>
      </c>
      <c r="H1244" s="191">
        <v>21.95</v>
      </c>
      <c r="I1244" s="192"/>
      <c r="J1244" s="193">
        <f>ROUND(I1244*H1244,2)</f>
        <v>0</v>
      </c>
      <c r="K1244" s="194"/>
      <c r="L1244" s="39"/>
      <c r="M1244" s="195" t="s">
        <v>1</v>
      </c>
      <c r="N1244" s="196" t="s">
        <v>38</v>
      </c>
      <c r="O1244" s="71"/>
      <c r="P1244" s="197">
        <f>O1244*H1244</f>
        <v>0</v>
      </c>
      <c r="Q1244" s="197">
        <v>0</v>
      </c>
      <c r="R1244" s="197">
        <f>Q1244*H1244</f>
        <v>0</v>
      </c>
      <c r="S1244" s="197">
        <v>0</v>
      </c>
      <c r="T1244" s="198">
        <f>S1244*H1244</f>
        <v>0</v>
      </c>
      <c r="U1244" s="34"/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R1244" s="199" t="s">
        <v>320</v>
      </c>
      <c r="AT1244" s="199" t="s">
        <v>122</v>
      </c>
      <c r="AU1244" s="199" t="s">
        <v>127</v>
      </c>
      <c r="AY1244" s="17" t="s">
        <v>119</v>
      </c>
      <c r="BE1244" s="200">
        <f>IF(N1244="základní",J1244,0)</f>
        <v>0</v>
      </c>
      <c r="BF1244" s="200">
        <f>IF(N1244="snížená",J1244,0)</f>
        <v>0</v>
      </c>
      <c r="BG1244" s="200">
        <f>IF(N1244="zákl. přenesená",J1244,0)</f>
        <v>0</v>
      </c>
      <c r="BH1244" s="200">
        <f>IF(N1244="sníž. přenesená",J1244,0)</f>
        <v>0</v>
      </c>
      <c r="BI1244" s="200">
        <f>IF(N1244="nulová",J1244,0)</f>
        <v>0</v>
      </c>
      <c r="BJ1244" s="17" t="s">
        <v>127</v>
      </c>
      <c r="BK1244" s="200">
        <f>ROUND(I1244*H1244,2)</f>
        <v>0</v>
      </c>
      <c r="BL1244" s="17" t="s">
        <v>320</v>
      </c>
      <c r="BM1244" s="199" t="s">
        <v>2006</v>
      </c>
    </row>
    <row r="1245" spans="1:65" s="2" customFormat="1" ht="24.2" customHeight="1">
      <c r="A1245" s="34"/>
      <c r="B1245" s="35"/>
      <c r="C1245" s="187" t="s">
        <v>2007</v>
      </c>
      <c r="D1245" s="187" t="s">
        <v>122</v>
      </c>
      <c r="E1245" s="188" t="s">
        <v>2008</v>
      </c>
      <c r="F1245" s="189" t="s">
        <v>2009</v>
      </c>
      <c r="G1245" s="190" t="s">
        <v>390</v>
      </c>
      <c r="H1245" s="191">
        <v>13</v>
      </c>
      <c r="I1245" s="192"/>
      <c r="J1245" s="193">
        <f>ROUND(I1245*H1245,2)</f>
        <v>0</v>
      </c>
      <c r="K1245" s="194"/>
      <c r="L1245" s="39"/>
      <c r="M1245" s="195" t="s">
        <v>1</v>
      </c>
      <c r="N1245" s="196" t="s">
        <v>38</v>
      </c>
      <c r="O1245" s="71"/>
      <c r="P1245" s="197">
        <f>O1245*H1245</f>
        <v>0</v>
      </c>
      <c r="Q1245" s="197">
        <v>1.8640000000000001E-5</v>
      </c>
      <c r="R1245" s="197">
        <f>Q1245*H1245</f>
        <v>2.4232000000000002E-4</v>
      </c>
      <c r="S1245" s="197">
        <v>0</v>
      </c>
      <c r="T1245" s="198">
        <f>S1245*H1245</f>
        <v>0</v>
      </c>
      <c r="U1245" s="34"/>
      <c r="V1245" s="34"/>
      <c r="W1245" s="34"/>
      <c r="X1245" s="34"/>
      <c r="Y1245" s="34"/>
      <c r="Z1245" s="34"/>
      <c r="AA1245" s="34"/>
      <c r="AB1245" s="34"/>
      <c r="AC1245" s="34"/>
      <c r="AD1245" s="34"/>
      <c r="AE1245" s="34"/>
      <c r="AR1245" s="199" t="s">
        <v>320</v>
      </c>
      <c r="AT1245" s="199" t="s">
        <v>122</v>
      </c>
      <c r="AU1245" s="199" t="s">
        <v>127</v>
      </c>
      <c r="AY1245" s="17" t="s">
        <v>119</v>
      </c>
      <c r="BE1245" s="200">
        <f>IF(N1245="základní",J1245,0)</f>
        <v>0</v>
      </c>
      <c r="BF1245" s="200">
        <f>IF(N1245="snížená",J1245,0)</f>
        <v>0</v>
      </c>
      <c r="BG1245" s="200">
        <f>IF(N1245="zákl. přenesená",J1245,0)</f>
        <v>0</v>
      </c>
      <c r="BH1245" s="200">
        <f>IF(N1245="sníž. přenesená",J1245,0)</f>
        <v>0</v>
      </c>
      <c r="BI1245" s="200">
        <f>IF(N1245="nulová",J1245,0)</f>
        <v>0</v>
      </c>
      <c r="BJ1245" s="17" t="s">
        <v>127</v>
      </c>
      <c r="BK1245" s="200">
        <f>ROUND(I1245*H1245,2)</f>
        <v>0</v>
      </c>
      <c r="BL1245" s="17" t="s">
        <v>320</v>
      </c>
      <c r="BM1245" s="199" t="s">
        <v>2010</v>
      </c>
    </row>
    <row r="1246" spans="1:65" s="14" customFormat="1" ht="11.25">
      <c r="B1246" s="212"/>
      <c r="C1246" s="213"/>
      <c r="D1246" s="203" t="s">
        <v>129</v>
      </c>
      <c r="E1246" s="214" t="s">
        <v>1</v>
      </c>
      <c r="F1246" s="215" t="s">
        <v>2011</v>
      </c>
      <c r="G1246" s="213"/>
      <c r="H1246" s="216">
        <v>13</v>
      </c>
      <c r="I1246" s="217"/>
      <c r="J1246" s="213"/>
      <c r="K1246" s="213"/>
      <c r="L1246" s="218"/>
      <c r="M1246" s="219"/>
      <c r="N1246" s="220"/>
      <c r="O1246" s="220"/>
      <c r="P1246" s="220"/>
      <c r="Q1246" s="220"/>
      <c r="R1246" s="220"/>
      <c r="S1246" s="220"/>
      <c r="T1246" s="221"/>
      <c r="AT1246" s="222" t="s">
        <v>129</v>
      </c>
      <c r="AU1246" s="222" t="s">
        <v>127</v>
      </c>
      <c r="AV1246" s="14" t="s">
        <v>127</v>
      </c>
      <c r="AW1246" s="14" t="s">
        <v>30</v>
      </c>
      <c r="AX1246" s="14" t="s">
        <v>80</v>
      </c>
      <c r="AY1246" s="222" t="s">
        <v>119</v>
      </c>
    </row>
    <row r="1247" spans="1:65" s="2" customFormat="1" ht="24.2" customHeight="1">
      <c r="A1247" s="34"/>
      <c r="B1247" s="35"/>
      <c r="C1247" s="187" t="s">
        <v>2012</v>
      </c>
      <c r="D1247" s="187" t="s">
        <v>122</v>
      </c>
      <c r="E1247" s="188" t="s">
        <v>2013</v>
      </c>
      <c r="F1247" s="189" t="s">
        <v>2014</v>
      </c>
      <c r="G1247" s="190" t="s">
        <v>125</v>
      </c>
      <c r="H1247" s="191">
        <v>21.95</v>
      </c>
      <c r="I1247" s="192"/>
      <c r="J1247" s="193">
        <f t="shared" ref="J1247:J1253" si="150">ROUND(I1247*H1247,2)</f>
        <v>0</v>
      </c>
      <c r="K1247" s="194"/>
      <c r="L1247" s="39"/>
      <c r="M1247" s="195" t="s">
        <v>1</v>
      </c>
      <c r="N1247" s="196" t="s">
        <v>38</v>
      </c>
      <c r="O1247" s="71"/>
      <c r="P1247" s="197">
        <f t="shared" ref="P1247:P1253" si="151">O1247*H1247</f>
        <v>0</v>
      </c>
      <c r="Q1247" s="197">
        <v>1.6699999999999999E-4</v>
      </c>
      <c r="R1247" s="197">
        <f t="shared" ref="R1247:R1253" si="152">Q1247*H1247</f>
        <v>3.6656499999999999E-3</v>
      </c>
      <c r="S1247" s="197">
        <v>0</v>
      </c>
      <c r="T1247" s="198">
        <f t="shared" ref="T1247:T1253" si="153">S1247*H1247</f>
        <v>0</v>
      </c>
      <c r="U1247" s="34"/>
      <c r="V1247" s="34"/>
      <c r="W1247" s="34"/>
      <c r="X1247" s="34"/>
      <c r="Y1247" s="34"/>
      <c r="Z1247" s="34"/>
      <c r="AA1247" s="34"/>
      <c r="AB1247" s="34"/>
      <c r="AC1247" s="34"/>
      <c r="AD1247" s="34"/>
      <c r="AE1247" s="34"/>
      <c r="AR1247" s="199" t="s">
        <v>320</v>
      </c>
      <c r="AT1247" s="199" t="s">
        <v>122</v>
      </c>
      <c r="AU1247" s="199" t="s">
        <v>127</v>
      </c>
      <c r="AY1247" s="17" t="s">
        <v>119</v>
      </c>
      <c r="BE1247" s="200">
        <f t="shared" ref="BE1247:BE1253" si="154">IF(N1247="základní",J1247,0)</f>
        <v>0</v>
      </c>
      <c r="BF1247" s="200">
        <f t="shared" ref="BF1247:BF1253" si="155">IF(N1247="snížená",J1247,0)</f>
        <v>0</v>
      </c>
      <c r="BG1247" s="200">
        <f t="shared" ref="BG1247:BG1253" si="156">IF(N1247="zákl. přenesená",J1247,0)</f>
        <v>0</v>
      </c>
      <c r="BH1247" s="200">
        <f t="shared" ref="BH1247:BH1253" si="157">IF(N1247="sníž. přenesená",J1247,0)</f>
        <v>0</v>
      </c>
      <c r="BI1247" s="200">
        <f t="shared" ref="BI1247:BI1253" si="158">IF(N1247="nulová",J1247,0)</f>
        <v>0</v>
      </c>
      <c r="BJ1247" s="17" t="s">
        <v>127</v>
      </c>
      <c r="BK1247" s="200">
        <f t="shared" ref="BK1247:BK1253" si="159">ROUND(I1247*H1247,2)</f>
        <v>0</v>
      </c>
      <c r="BL1247" s="17" t="s">
        <v>320</v>
      </c>
      <c r="BM1247" s="199" t="s">
        <v>2015</v>
      </c>
    </row>
    <row r="1248" spans="1:65" s="2" customFormat="1" ht="24.2" customHeight="1">
      <c r="A1248" s="34"/>
      <c r="B1248" s="35"/>
      <c r="C1248" s="187" t="s">
        <v>2016</v>
      </c>
      <c r="D1248" s="187" t="s">
        <v>122</v>
      </c>
      <c r="E1248" s="188" t="s">
        <v>2017</v>
      </c>
      <c r="F1248" s="189" t="s">
        <v>2018</v>
      </c>
      <c r="G1248" s="190" t="s">
        <v>390</v>
      </c>
      <c r="H1248" s="191">
        <v>13</v>
      </c>
      <c r="I1248" s="192"/>
      <c r="J1248" s="193">
        <f t="shared" si="150"/>
        <v>0</v>
      </c>
      <c r="K1248" s="194"/>
      <c r="L1248" s="39"/>
      <c r="M1248" s="195" t="s">
        <v>1</v>
      </c>
      <c r="N1248" s="196" t="s">
        <v>38</v>
      </c>
      <c r="O1248" s="71"/>
      <c r="P1248" s="197">
        <f t="shared" si="151"/>
        <v>0</v>
      </c>
      <c r="Q1248" s="197">
        <v>2.0910000000000001E-5</v>
      </c>
      <c r="R1248" s="197">
        <f t="shared" si="152"/>
        <v>2.7183000000000003E-4</v>
      </c>
      <c r="S1248" s="197">
        <v>0</v>
      </c>
      <c r="T1248" s="198">
        <f t="shared" si="153"/>
        <v>0</v>
      </c>
      <c r="U1248" s="34"/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R1248" s="199" t="s">
        <v>320</v>
      </c>
      <c r="AT1248" s="199" t="s">
        <v>122</v>
      </c>
      <c r="AU1248" s="199" t="s">
        <v>127</v>
      </c>
      <c r="AY1248" s="17" t="s">
        <v>119</v>
      </c>
      <c r="BE1248" s="200">
        <f t="shared" si="154"/>
        <v>0</v>
      </c>
      <c r="BF1248" s="200">
        <f t="shared" si="155"/>
        <v>0</v>
      </c>
      <c r="BG1248" s="200">
        <f t="shared" si="156"/>
        <v>0</v>
      </c>
      <c r="BH1248" s="200">
        <f t="shared" si="157"/>
        <v>0</v>
      </c>
      <c r="BI1248" s="200">
        <f t="shared" si="158"/>
        <v>0</v>
      </c>
      <c r="BJ1248" s="17" t="s">
        <v>127</v>
      </c>
      <c r="BK1248" s="200">
        <f t="shared" si="159"/>
        <v>0</v>
      </c>
      <c r="BL1248" s="17" t="s">
        <v>320</v>
      </c>
      <c r="BM1248" s="199" t="s">
        <v>2019</v>
      </c>
    </row>
    <row r="1249" spans="1:65" s="2" customFormat="1" ht="24.2" customHeight="1">
      <c r="A1249" s="34"/>
      <c r="B1249" s="35"/>
      <c r="C1249" s="187" t="s">
        <v>2020</v>
      </c>
      <c r="D1249" s="187" t="s">
        <v>122</v>
      </c>
      <c r="E1249" s="188" t="s">
        <v>2021</v>
      </c>
      <c r="F1249" s="189" t="s">
        <v>2022</v>
      </c>
      <c r="G1249" s="190" t="s">
        <v>390</v>
      </c>
      <c r="H1249" s="191">
        <v>13</v>
      </c>
      <c r="I1249" s="192"/>
      <c r="J1249" s="193">
        <f t="shared" si="150"/>
        <v>0</v>
      </c>
      <c r="K1249" s="194"/>
      <c r="L1249" s="39"/>
      <c r="M1249" s="195" t="s">
        <v>1</v>
      </c>
      <c r="N1249" s="196" t="s">
        <v>38</v>
      </c>
      <c r="O1249" s="71"/>
      <c r="P1249" s="197">
        <f t="shared" si="151"/>
        <v>0</v>
      </c>
      <c r="Q1249" s="197">
        <v>2.2120000000000002E-5</v>
      </c>
      <c r="R1249" s="197">
        <f t="shared" si="152"/>
        <v>2.8756000000000002E-4</v>
      </c>
      <c r="S1249" s="197">
        <v>0</v>
      </c>
      <c r="T1249" s="198">
        <f t="shared" si="153"/>
        <v>0</v>
      </c>
      <c r="U1249" s="34"/>
      <c r="V1249" s="34"/>
      <c r="W1249" s="34"/>
      <c r="X1249" s="34"/>
      <c r="Y1249" s="34"/>
      <c r="Z1249" s="34"/>
      <c r="AA1249" s="34"/>
      <c r="AB1249" s="34"/>
      <c r="AC1249" s="34"/>
      <c r="AD1249" s="34"/>
      <c r="AE1249" s="34"/>
      <c r="AR1249" s="199" t="s">
        <v>320</v>
      </c>
      <c r="AT1249" s="199" t="s">
        <v>122</v>
      </c>
      <c r="AU1249" s="199" t="s">
        <v>127</v>
      </c>
      <c r="AY1249" s="17" t="s">
        <v>119</v>
      </c>
      <c r="BE1249" s="200">
        <f t="shared" si="154"/>
        <v>0</v>
      </c>
      <c r="BF1249" s="200">
        <f t="shared" si="155"/>
        <v>0</v>
      </c>
      <c r="BG1249" s="200">
        <f t="shared" si="156"/>
        <v>0</v>
      </c>
      <c r="BH1249" s="200">
        <f t="shared" si="157"/>
        <v>0</v>
      </c>
      <c r="BI1249" s="200">
        <f t="shared" si="158"/>
        <v>0</v>
      </c>
      <c r="BJ1249" s="17" t="s">
        <v>127</v>
      </c>
      <c r="BK1249" s="200">
        <f t="shared" si="159"/>
        <v>0</v>
      </c>
      <c r="BL1249" s="17" t="s">
        <v>320</v>
      </c>
      <c r="BM1249" s="199" t="s">
        <v>2023</v>
      </c>
    </row>
    <row r="1250" spans="1:65" s="2" customFormat="1" ht="24.2" customHeight="1">
      <c r="A1250" s="34"/>
      <c r="B1250" s="35"/>
      <c r="C1250" s="187" t="s">
        <v>2024</v>
      </c>
      <c r="D1250" s="187" t="s">
        <v>122</v>
      </c>
      <c r="E1250" s="188" t="s">
        <v>2025</v>
      </c>
      <c r="F1250" s="189" t="s">
        <v>2026</v>
      </c>
      <c r="G1250" s="190" t="s">
        <v>125</v>
      </c>
      <c r="H1250" s="191">
        <v>21.95</v>
      </c>
      <c r="I1250" s="192"/>
      <c r="J1250" s="193">
        <f t="shared" si="150"/>
        <v>0</v>
      </c>
      <c r="K1250" s="194"/>
      <c r="L1250" s="39"/>
      <c r="M1250" s="195" t="s">
        <v>1</v>
      </c>
      <c r="N1250" s="196" t="s">
        <v>38</v>
      </c>
      <c r="O1250" s="71"/>
      <c r="P1250" s="197">
        <f t="shared" si="151"/>
        <v>0</v>
      </c>
      <c r="Q1250" s="197">
        <v>4.2779999999999999E-4</v>
      </c>
      <c r="R1250" s="197">
        <f t="shared" si="152"/>
        <v>9.3902099999999995E-3</v>
      </c>
      <c r="S1250" s="197">
        <v>0</v>
      </c>
      <c r="T1250" s="198">
        <f t="shared" si="153"/>
        <v>0</v>
      </c>
      <c r="U1250" s="34"/>
      <c r="V1250" s="34"/>
      <c r="W1250" s="34"/>
      <c r="X1250" s="34"/>
      <c r="Y1250" s="34"/>
      <c r="Z1250" s="34"/>
      <c r="AA1250" s="34"/>
      <c r="AB1250" s="34"/>
      <c r="AC1250" s="34"/>
      <c r="AD1250" s="34"/>
      <c r="AE1250" s="34"/>
      <c r="AR1250" s="199" t="s">
        <v>320</v>
      </c>
      <c r="AT1250" s="199" t="s">
        <v>122</v>
      </c>
      <c r="AU1250" s="199" t="s">
        <v>127</v>
      </c>
      <c r="AY1250" s="17" t="s">
        <v>119</v>
      </c>
      <c r="BE1250" s="200">
        <f t="shared" si="154"/>
        <v>0</v>
      </c>
      <c r="BF1250" s="200">
        <f t="shared" si="155"/>
        <v>0</v>
      </c>
      <c r="BG1250" s="200">
        <f t="shared" si="156"/>
        <v>0</v>
      </c>
      <c r="BH1250" s="200">
        <f t="shared" si="157"/>
        <v>0</v>
      </c>
      <c r="BI1250" s="200">
        <f t="shared" si="158"/>
        <v>0</v>
      </c>
      <c r="BJ1250" s="17" t="s">
        <v>127</v>
      </c>
      <c r="BK1250" s="200">
        <f t="shared" si="159"/>
        <v>0</v>
      </c>
      <c r="BL1250" s="17" t="s">
        <v>320</v>
      </c>
      <c r="BM1250" s="199" t="s">
        <v>2027</v>
      </c>
    </row>
    <row r="1251" spans="1:65" s="2" customFormat="1" ht="24.2" customHeight="1">
      <c r="A1251" s="34"/>
      <c r="B1251" s="35"/>
      <c r="C1251" s="187" t="s">
        <v>2028</v>
      </c>
      <c r="D1251" s="187" t="s">
        <v>122</v>
      </c>
      <c r="E1251" s="188" t="s">
        <v>2029</v>
      </c>
      <c r="F1251" s="189" t="s">
        <v>2030</v>
      </c>
      <c r="G1251" s="190" t="s">
        <v>390</v>
      </c>
      <c r="H1251" s="191">
        <v>13</v>
      </c>
      <c r="I1251" s="192"/>
      <c r="J1251" s="193">
        <f t="shared" si="150"/>
        <v>0</v>
      </c>
      <c r="K1251" s="194"/>
      <c r="L1251" s="39"/>
      <c r="M1251" s="195" t="s">
        <v>1</v>
      </c>
      <c r="N1251" s="196" t="s">
        <v>38</v>
      </c>
      <c r="O1251" s="71"/>
      <c r="P1251" s="197">
        <f t="shared" si="151"/>
        <v>0</v>
      </c>
      <c r="Q1251" s="197">
        <v>3.1940000000000003E-5</v>
      </c>
      <c r="R1251" s="197">
        <f t="shared" si="152"/>
        <v>4.1522000000000005E-4</v>
      </c>
      <c r="S1251" s="197">
        <v>0</v>
      </c>
      <c r="T1251" s="198">
        <f t="shared" si="153"/>
        <v>0</v>
      </c>
      <c r="U1251" s="34"/>
      <c r="V1251" s="34"/>
      <c r="W1251" s="34"/>
      <c r="X1251" s="34"/>
      <c r="Y1251" s="34"/>
      <c r="Z1251" s="34"/>
      <c r="AA1251" s="34"/>
      <c r="AB1251" s="34"/>
      <c r="AC1251" s="34"/>
      <c r="AD1251" s="34"/>
      <c r="AE1251" s="34"/>
      <c r="AR1251" s="199" t="s">
        <v>320</v>
      </c>
      <c r="AT1251" s="199" t="s">
        <v>122</v>
      </c>
      <c r="AU1251" s="199" t="s">
        <v>127</v>
      </c>
      <c r="AY1251" s="17" t="s">
        <v>119</v>
      </c>
      <c r="BE1251" s="200">
        <f t="shared" si="154"/>
        <v>0</v>
      </c>
      <c r="BF1251" s="200">
        <f t="shared" si="155"/>
        <v>0</v>
      </c>
      <c r="BG1251" s="200">
        <f t="shared" si="156"/>
        <v>0</v>
      </c>
      <c r="BH1251" s="200">
        <f t="shared" si="157"/>
        <v>0</v>
      </c>
      <c r="BI1251" s="200">
        <f t="shared" si="158"/>
        <v>0</v>
      </c>
      <c r="BJ1251" s="17" t="s">
        <v>127</v>
      </c>
      <c r="BK1251" s="200">
        <f t="shared" si="159"/>
        <v>0</v>
      </c>
      <c r="BL1251" s="17" t="s">
        <v>320</v>
      </c>
      <c r="BM1251" s="199" t="s">
        <v>2031</v>
      </c>
    </row>
    <row r="1252" spans="1:65" s="2" customFormat="1" ht="24.2" customHeight="1">
      <c r="A1252" s="34"/>
      <c r="B1252" s="35"/>
      <c r="C1252" s="187" t="s">
        <v>2032</v>
      </c>
      <c r="D1252" s="187" t="s">
        <v>122</v>
      </c>
      <c r="E1252" s="188" t="s">
        <v>2033</v>
      </c>
      <c r="F1252" s="189" t="s">
        <v>2034</v>
      </c>
      <c r="G1252" s="190" t="s">
        <v>125</v>
      </c>
      <c r="H1252" s="191">
        <v>21.95</v>
      </c>
      <c r="I1252" s="192"/>
      <c r="J1252" s="193">
        <f t="shared" si="150"/>
        <v>0</v>
      </c>
      <c r="K1252" s="194"/>
      <c r="L1252" s="39"/>
      <c r="M1252" s="195" t="s">
        <v>1</v>
      </c>
      <c r="N1252" s="196" t="s">
        <v>38</v>
      </c>
      <c r="O1252" s="71"/>
      <c r="P1252" s="197">
        <f t="shared" si="151"/>
        <v>0</v>
      </c>
      <c r="Q1252" s="197">
        <v>3.7499999999999997E-5</v>
      </c>
      <c r="R1252" s="197">
        <f t="shared" si="152"/>
        <v>8.2312499999999986E-4</v>
      </c>
      <c r="S1252" s="197">
        <v>0</v>
      </c>
      <c r="T1252" s="198">
        <f t="shared" si="153"/>
        <v>0</v>
      </c>
      <c r="U1252" s="34"/>
      <c r="V1252" s="34"/>
      <c r="W1252" s="34"/>
      <c r="X1252" s="34"/>
      <c r="Y1252" s="34"/>
      <c r="Z1252" s="34"/>
      <c r="AA1252" s="34"/>
      <c r="AB1252" s="34"/>
      <c r="AC1252" s="34"/>
      <c r="AD1252" s="34"/>
      <c r="AE1252" s="34"/>
      <c r="AR1252" s="199" t="s">
        <v>320</v>
      </c>
      <c r="AT1252" s="199" t="s">
        <v>122</v>
      </c>
      <c r="AU1252" s="199" t="s">
        <v>127</v>
      </c>
      <c r="AY1252" s="17" t="s">
        <v>119</v>
      </c>
      <c r="BE1252" s="200">
        <f t="shared" si="154"/>
        <v>0</v>
      </c>
      <c r="BF1252" s="200">
        <f t="shared" si="155"/>
        <v>0</v>
      </c>
      <c r="BG1252" s="200">
        <f t="shared" si="156"/>
        <v>0</v>
      </c>
      <c r="BH1252" s="200">
        <f t="shared" si="157"/>
        <v>0</v>
      </c>
      <c r="BI1252" s="200">
        <f t="shared" si="158"/>
        <v>0</v>
      </c>
      <c r="BJ1252" s="17" t="s">
        <v>127</v>
      </c>
      <c r="BK1252" s="200">
        <f t="shared" si="159"/>
        <v>0</v>
      </c>
      <c r="BL1252" s="17" t="s">
        <v>320</v>
      </c>
      <c r="BM1252" s="199" t="s">
        <v>2035</v>
      </c>
    </row>
    <row r="1253" spans="1:65" s="2" customFormat="1" ht="21.75" customHeight="1">
      <c r="A1253" s="34"/>
      <c r="B1253" s="35"/>
      <c r="C1253" s="187" t="s">
        <v>2036</v>
      </c>
      <c r="D1253" s="187" t="s">
        <v>122</v>
      </c>
      <c r="E1253" s="188" t="s">
        <v>2037</v>
      </c>
      <c r="F1253" s="189" t="s">
        <v>2038</v>
      </c>
      <c r="G1253" s="190" t="s">
        <v>390</v>
      </c>
      <c r="H1253" s="191">
        <v>13</v>
      </c>
      <c r="I1253" s="192"/>
      <c r="J1253" s="193">
        <f t="shared" si="150"/>
        <v>0</v>
      </c>
      <c r="K1253" s="194"/>
      <c r="L1253" s="39"/>
      <c r="M1253" s="195" t="s">
        <v>1</v>
      </c>
      <c r="N1253" s="196" t="s">
        <v>38</v>
      </c>
      <c r="O1253" s="71"/>
      <c r="P1253" s="197">
        <f t="shared" si="151"/>
        <v>0</v>
      </c>
      <c r="Q1253" s="197">
        <v>2.8600000000000001E-6</v>
      </c>
      <c r="R1253" s="197">
        <f t="shared" si="152"/>
        <v>3.718E-5</v>
      </c>
      <c r="S1253" s="197">
        <v>0</v>
      </c>
      <c r="T1253" s="198">
        <f t="shared" si="153"/>
        <v>0</v>
      </c>
      <c r="U1253" s="34"/>
      <c r="V1253" s="34"/>
      <c r="W1253" s="34"/>
      <c r="X1253" s="34"/>
      <c r="Y1253" s="34"/>
      <c r="Z1253" s="34"/>
      <c r="AA1253" s="34"/>
      <c r="AB1253" s="34"/>
      <c r="AC1253" s="34"/>
      <c r="AD1253" s="34"/>
      <c r="AE1253" s="34"/>
      <c r="AR1253" s="199" t="s">
        <v>320</v>
      </c>
      <c r="AT1253" s="199" t="s">
        <v>122</v>
      </c>
      <c r="AU1253" s="199" t="s">
        <v>127</v>
      </c>
      <c r="AY1253" s="17" t="s">
        <v>119</v>
      </c>
      <c r="BE1253" s="200">
        <f t="shared" si="154"/>
        <v>0</v>
      </c>
      <c r="BF1253" s="200">
        <f t="shared" si="155"/>
        <v>0</v>
      </c>
      <c r="BG1253" s="200">
        <f t="shared" si="156"/>
        <v>0</v>
      </c>
      <c r="BH1253" s="200">
        <f t="shared" si="157"/>
        <v>0</v>
      </c>
      <c r="BI1253" s="200">
        <f t="shared" si="158"/>
        <v>0</v>
      </c>
      <c r="BJ1253" s="17" t="s">
        <v>127</v>
      </c>
      <c r="BK1253" s="200">
        <f t="shared" si="159"/>
        <v>0</v>
      </c>
      <c r="BL1253" s="17" t="s">
        <v>320</v>
      </c>
      <c r="BM1253" s="199" t="s">
        <v>2039</v>
      </c>
    </row>
    <row r="1254" spans="1:65" s="12" customFormat="1" ht="22.9" customHeight="1">
      <c r="B1254" s="171"/>
      <c r="C1254" s="172"/>
      <c r="D1254" s="173" t="s">
        <v>71</v>
      </c>
      <c r="E1254" s="185" t="s">
        <v>2040</v>
      </c>
      <c r="F1254" s="185" t="s">
        <v>2041</v>
      </c>
      <c r="G1254" s="172"/>
      <c r="H1254" s="172"/>
      <c r="I1254" s="175"/>
      <c r="J1254" s="186">
        <f>BK1254</f>
        <v>0</v>
      </c>
      <c r="K1254" s="172"/>
      <c r="L1254" s="177"/>
      <c r="M1254" s="178"/>
      <c r="N1254" s="179"/>
      <c r="O1254" s="179"/>
      <c r="P1254" s="180">
        <f>SUM(P1255:P1286)</f>
        <v>0</v>
      </c>
      <c r="Q1254" s="179"/>
      <c r="R1254" s="180">
        <f>SUM(R1255:R1286)</f>
        <v>0.1923495462</v>
      </c>
      <c r="S1254" s="179"/>
      <c r="T1254" s="181">
        <f>SUM(T1255:T1286)</f>
        <v>1.33974E-2</v>
      </c>
      <c r="AR1254" s="182" t="s">
        <v>127</v>
      </c>
      <c r="AT1254" s="183" t="s">
        <v>71</v>
      </c>
      <c r="AU1254" s="183" t="s">
        <v>80</v>
      </c>
      <c r="AY1254" s="182" t="s">
        <v>119</v>
      </c>
      <c r="BK1254" s="184">
        <f>SUM(BK1255:BK1286)</f>
        <v>0</v>
      </c>
    </row>
    <row r="1255" spans="1:65" s="2" customFormat="1" ht="24.2" customHeight="1">
      <c r="A1255" s="34"/>
      <c r="B1255" s="35"/>
      <c r="C1255" s="187" t="s">
        <v>2042</v>
      </c>
      <c r="D1255" s="187" t="s">
        <v>122</v>
      </c>
      <c r="E1255" s="188" t="s">
        <v>2043</v>
      </c>
      <c r="F1255" s="189" t="s">
        <v>2044</v>
      </c>
      <c r="G1255" s="190" t="s">
        <v>125</v>
      </c>
      <c r="H1255" s="191">
        <v>372.44299999999998</v>
      </c>
      <c r="I1255" s="192"/>
      <c r="J1255" s="193">
        <f>ROUND(I1255*H1255,2)</f>
        <v>0</v>
      </c>
      <c r="K1255" s="194"/>
      <c r="L1255" s="39"/>
      <c r="M1255" s="195" t="s">
        <v>1</v>
      </c>
      <c r="N1255" s="196" t="s">
        <v>38</v>
      </c>
      <c r="O1255" s="71"/>
      <c r="P1255" s="197">
        <f>O1255*H1255</f>
        <v>0</v>
      </c>
      <c r="Q1255" s="197">
        <v>0</v>
      </c>
      <c r="R1255" s="197">
        <f>Q1255*H1255</f>
        <v>0</v>
      </c>
      <c r="S1255" s="197">
        <v>0</v>
      </c>
      <c r="T1255" s="198">
        <f>S1255*H1255</f>
        <v>0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199" t="s">
        <v>320</v>
      </c>
      <c r="AT1255" s="199" t="s">
        <v>122</v>
      </c>
      <c r="AU1255" s="199" t="s">
        <v>127</v>
      </c>
      <c r="AY1255" s="17" t="s">
        <v>119</v>
      </c>
      <c r="BE1255" s="200">
        <f>IF(N1255="základní",J1255,0)</f>
        <v>0</v>
      </c>
      <c r="BF1255" s="200">
        <f>IF(N1255="snížená",J1255,0)</f>
        <v>0</v>
      </c>
      <c r="BG1255" s="200">
        <f>IF(N1255="zákl. přenesená",J1255,0)</f>
        <v>0</v>
      </c>
      <c r="BH1255" s="200">
        <f>IF(N1255="sníž. přenesená",J1255,0)</f>
        <v>0</v>
      </c>
      <c r="BI1255" s="200">
        <f>IF(N1255="nulová",J1255,0)</f>
        <v>0</v>
      </c>
      <c r="BJ1255" s="17" t="s">
        <v>127</v>
      </c>
      <c r="BK1255" s="200">
        <f>ROUND(I1255*H1255,2)</f>
        <v>0</v>
      </c>
      <c r="BL1255" s="17" t="s">
        <v>320</v>
      </c>
      <c r="BM1255" s="199" t="s">
        <v>2045</v>
      </c>
    </row>
    <row r="1256" spans="1:65" s="2" customFormat="1" ht="24.2" customHeight="1">
      <c r="A1256" s="34"/>
      <c r="B1256" s="35"/>
      <c r="C1256" s="187" t="s">
        <v>2046</v>
      </c>
      <c r="D1256" s="187" t="s">
        <v>122</v>
      </c>
      <c r="E1256" s="188" t="s">
        <v>2047</v>
      </c>
      <c r="F1256" s="189" t="s">
        <v>2048</v>
      </c>
      <c r="G1256" s="190" t="s">
        <v>125</v>
      </c>
      <c r="H1256" s="191">
        <v>21</v>
      </c>
      <c r="I1256" s="192"/>
      <c r="J1256" s="193">
        <f>ROUND(I1256*H1256,2)</f>
        <v>0</v>
      </c>
      <c r="K1256" s="194"/>
      <c r="L1256" s="39"/>
      <c r="M1256" s="195" t="s">
        <v>1</v>
      </c>
      <c r="N1256" s="196" t="s">
        <v>38</v>
      </c>
      <c r="O1256" s="71"/>
      <c r="P1256" s="197">
        <f>O1256*H1256</f>
        <v>0</v>
      </c>
      <c r="Q1256" s="197">
        <v>2.08E-6</v>
      </c>
      <c r="R1256" s="197">
        <f>Q1256*H1256</f>
        <v>4.3680000000000002E-5</v>
      </c>
      <c r="S1256" s="197">
        <v>1.4999999999999999E-4</v>
      </c>
      <c r="T1256" s="198">
        <f>S1256*H1256</f>
        <v>3.1499999999999996E-3</v>
      </c>
      <c r="U1256" s="34"/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R1256" s="199" t="s">
        <v>320</v>
      </c>
      <c r="AT1256" s="199" t="s">
        <v>122</v>
      </c>
      <c r="AU1256" s="199" t="s">
        <v>127</v>
      </c>
      <c r="AY1256" s="17" t="s">
        <v>119</v>
      </c>
      <c r="BE1256" s="200">
        <f>IF(N1256="základní",J1256,0)</f>
        <v>0</v>
      </c>
      <c r="BF1256" s="200">
        <f>IF(N1256="snížená",J1256,0)</f>
        <v>0</v>
      </c>
      <c r="BG1256" s="200">
        <f>IF(N1256="zákl. přenesená",J1256,0)</f>
        <v>0</v>
      </c>
      <c r="BH1256" s="200">
        <f>IF(N1256="sníž. přenesená",J1256,0)</f>
        <v>0</v>
      </c>
      <c r="BI1256" s="200">
        <f>IF(N1256="nulová",J1256,0)</f>
        <v>0</v>
      </c>
      <c r="BJ1256" s="17" t="s">
        <v>127</v>
      </c>
      <c r="BK1256" s="200">
        <f>ROUND(I1256*H1256,2)</f>
        <v>0</v>
      </c>
      <c r="BL1256" s="17" t="s">
        <v>320</v>
      </c>
      <c r="BM1256" s="199" t="s">
        <v>2049</v>
      </c>
    </row>
    <row r="1257" spans="1:65" s="2" customFormat="1" ht="16.5" customHeight="1">
      <c r="A1257" s="34"/>
      <c r="B1257" s="35"/>
      <c r="C1257" s="187" t="s">
        <v>2050</v>
      </c>
      <c r="D1257" s="187" t="s">
        <v>122</v>
      </c>
      <c r="E1257" s="188" t="s">
        <v>2051</v>
      </c>
      <c r="F1257" s="189" t="s">
        <v>2052</v>
      </c>
      <c r="G1257" s="190" t="s">
        <v>125</v>
      </c>
      <c r="H1257" s="191">
        <v>21</v>
      </c>
      <c r="I1257" s="192"/>
      <c r="J1257" s="193">
        <f>ROUND(I1257*H1257,2)</f>
        <v>0</v>
      </c>
      <c r="K1257" s="194"/>
      <c r="L1257" s="39"/>
      <c r="M1257" s="195" t="s">
        <v>1</v>
      </c>
      <c r="N1257" s="196" t="s">
        <v>38</v>
      </c>
      <c r="O1257" s="71"/>
      <c r="P1257" s="197">
        <f>O1257*H1257</f>
        <v>0</v>
      </c>
      <c r="Q1257" s="197">
        <v>1E-3</v>
      </c>
      <c r="R1257" s="197">
        <f>Q1257*H1257</f>
        <v>2.1000000000000001E-2</v>
      </c>
      <c r="S1257" s="197">
        <v>3.1E-4</v>
      </c>
      <c r="T1257" s="198">
        <f>S1257*H1257</f>
        <v>6.5100000000000002E-3</v>
      </c>
      <c r="U1257" s="34"/>
      <c r="V1257" s="34"/>
      <c r="W1257" s="34"/>
      <c r="X1257" s="34"/>
      <c r="Y1257" s="34"/>
      <c r="Z1257" s="34"/>
      <c r="AA1257" s="34"/>
      <c r="AB1257" s="34"/>
      <c r="AC1257" s="34"/>
      <c r="AD1257" s="34"/>
      <c r="AE1257" s="34"/>
      <c r="AR1257" s="199" t="s">
        <v>320</v>
      </c>
      <c r="AT1257" s="199" t="s">
        <v>122</v>
      </c>
      <c r="AU1257" s="199" t="s">
        <v>127</v>
      </c>
      <c r="AY1257" s="17" t="s">
        <v>119</v>
      </c>
      <c r="BE1257" s="200">
        <f>IF(N1257="základní",J1257,0)</f>
        <v>0</v>
      </c>
      <c r="BF1257" s="200">
        <f>IF(N1257="snížená",J1257,0)</f>
        <v>0</v>
      </c>
      <c r="BG1257" s="200">
        <f>IF(N1257="zákl. přenesená",J1257,0)</f>
        <v>0</v>
      </c>
      <c r="BH1257" s="200">
        <f>IF(N1257="sníž. přenesená",J1257,0)</f>
        <v>0</v>
      </c>
      <c r="BI1257" s="200">
        <f>IF(N1257="nulová",J1257,0)</f>
        <v>0</v>
      </c>
      <c r="BJ1257" s="17" t="s">
        <v>127</v>
      </c>
      <c r="BK1257" s="200">
        <f>ROUND(I1257*H1257,2)</f>
        <v>0</v>
      </c>
      <c r="BL1257" s="17" t="s">
        <v>320</v>
      </c>
      <c r="BM1257" s="199" t="s">
        <v>2053</v>
      </c>
    </row>
    <row r="1258" spans="1:65" s="13" customFormat="1" ht="11.25">
      <c r="B1258" s="201"/>
      <c r="C1258" s="202"/>
      <c r="D1258" s="203" t="s">
        <v>129</v>
      </c>
      <c r="E1258" s="204" t="s">
        <v>1</v>
      </c>
      <c r="F1258" s="205" t="s">
        <v>2054</v>
      </c>
      <c r="G1258" s="202"/>
      <c r="H1258" s="204" t="s">
        <v>1</v>
      </c>
      <c r="I1258" s="206"/>
      <c r="J1258" s="202"/>
      <c r="K1258" s="202"/>
      <c r="L1258" s="207"/>
      <c r="M1258" s="208"/>
      <c r="N1258" s="209"/>
      <c r="O1258" s="209"/>
      <c r="P1258" s="209"/>
      <c r="Q1258" s="209"/>
      <c r="R1258" s="209"/>
      <c r="S1258" s="209"/>
      <c r="T1258" s="210"/>
      <c r="AT1258" s="211" t="s">
        <v>129</v>
      </c>
      <c r="AU1258" s="211" t="s">
        <v>127</v>
      </c>
      <c r="AV1258" s="13" t="s">
        <v>80</v>
      </c>
      <c r="AW1258" s="13" t="s">
        <v>30</v>
      </c>
      <c r="AX1258" s="13" t="s">
        <v>72</v>
      </c>
      <c r="AY1258" s="211" t="s">
        <v>119</v>
      </c>
    </row>
    <row r="1259" spans="1:65" s="14" customFormat="1" ht="11.25">
      <c r="B1259" s="212"/>
      <c r="C1259" s="213"/>
      <c r="D1259" s="203" t="s">
        <v>129</v>
      </c>
      <c r="E1259" s="214" t="s">
        <v>1</v>
      </c>
      <c r="F1259" s="215" t="s">
        <v>237</v>
      </c>
      <c r="G1259" s="213"/>
      <c r="H1259" s="216">
        <v>21</v>
      </c>
      <c r="I1259" s="217"/>
      <c r="J1259" s="213"/>
      <c r="K1259" s="213"/>
      <c r="L1259" s="218"/>
      <c r="M1259" s="219"/>
      <c r="N1259" s="220"/>
      <c r="O1259" s="220"/>
      <c r="P1259" s="220"/>
      <c r="Q1259" s="220"/>
      <c r="R1259" s="220"/>
      <c r="S1259" s="220"/>
      <c r="T1259" s="221"/>
      <c r="AT1259" s="222" t="s">
        <v>129</v>
      </c>
      <c r="AU1259" s="222" t="s">
        <v>127</v>
      </c>
      <c r="AV1259" s="14" t="s">
        <v>127</v>
      </c>
      <c r="AW1259" s="14" t="s">
        <v>30</v>
      </c>
      <c r="AX1259" s="14" t="s">
        <v>80</v>
      </c>
      <c r="AY1259" s="222" t="s">
        <v>119</v>
      </c>
    </row>
    <row r="1260" spans="1:65" s="2" customFormat="1" ht="24.2" customHeight="1">
      <c r="A1260" s="34"/>
      <c r="B1260" s="35"/>
      <c r="C1260" s="187" t="s">
        <v>2055</v>
      </c>
      <c r="D1260" s="187" t="s">
        <v>122</v>
      </c>
      <c r="E1260" s="188" t="s">
        <v>2056</v>
      </c>
      <c r="F1260" s="189" t="s">
        <v>2057</v>
      </c>
      <c r="G1260" s="190" t="s">
        <v>125</v>
      </c>
      <c r="H1260" s="191">
        <v>372.44299999999998</v>
      </c>
      <c r="I1260" s="192"/>
      <c r="J1260" s="193">
        <f>ROUND(I1260*H1260,2)</f>
        <v>0</v>
      </c>
      <c r="K1260" s="194"/>
      <c r="L1260" s="39"/>
      <c r="M1260" s="195" t="s">
        <v>1</v>
      </c>
      <c r="N1260" s="196" t="s">
        <v>38</v>
      </c>
      <c r="O1260" s="71"/>
      <c r="P1260" s="197">
        <f>O1260*H1260</f>
        <v>0</v>
      </c>
      <c r="Q1260" s="197">
        <v>0</v>
      </c>
      <c r="R1260" s="197">
        <f>Q1260*H1260</f>
        <v>0</v>
      </c>
      <c r="S1260" s="197">
        <v>0</v>
      </c>
      <c r="T1260" s="198">
        <f>S1260*H1260</f>
        <v>0</v>
      </c>
      <c r="U1260" s="34"/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R1260" s="199" t="s">
        <v>320</v>
      </c>
      <c r="AT1260" s="199" t="s">
        <v>122</v>
      </c>
      <c r="AU1260" s="199" t="s">
        <v>127</v>
      </c>
      <c r="AY1260" s="17" t="s">
        <v>119</v>
      </c>
      <c r="BE1260" s="200">
        <f>IF(N1260="základní",J1260,0)</f>
        <v>0</v>
      </c>
      <c r="BF1260" s="200">
        <f>IF(N1260="snížená",J1260,0)</f>
        <v>0</v>
      </c>
      <c r="BG1260" s="200">
        <f>IF(N1260="zákl. přenesená",J1260,0)</f>
        <v>0</v>
      </c>
      <c r="BH1260" s="200">
        <f>IF(N1260="sníž. přenesená",J1260,0)</f>
        <v>0</v>
      </c>
      <c r="BI1260" s="200">
        <f>IF(N1260="nulová",J1260,0)</f>
        <v>0</v>
      </c>
      <c r="BJ1260" s="17" t="s">
        <v>127</v>
      </c>
      <c r="BK1260" s="200">
        <f>ROUND(I1260*H1260,2)</f>
        <v>0</v>
      </c>
      <c r="BL1260" s="17" t="s">
        <v>320</v>
      </c>
      <c r="BM1260" s="199" t="s">
        <v>2058</v>
      </c>
    </row>
    <row r="1261" spans="1:65" s="2" customFormat="1" ht="24.2" customHeight="1">
      <c r="A1261" s="34"/>
      <c r="B1261" s="35"/>
      <c r="C1261" s="187" t="s">
        <v>2059</v>
      </c>
      <c r="D1261" s="187" t="s">
        <v>122</v>
      </c>
      <c r="E1261" s="188" t="s">
        <v>2060</v>
      </c>
      <c r="F1261" s="189" t="s">
        <v>2061</v>
      </c>
      <c r="G1261" s="190" t="s">
        <v>390</v>
      </c>
      <c r="H1261" s="191">
        <v>50</v>
      </c>
      <c r="I1261" s="192"/>
      <c r="J1261" s="193">
        <f>ROUND(I1261*H1261,2)</f>
        <v>0</v>
      </c>
      <c r="K1261" s="194"/>
      <c r="L1261" s="39"/>
      <c r="M1261" s="195" t="s">
        <v>1</v>
      </c>
      <c r="N1261" s="196" t="s">
        <v>38</v>
      </c>
      <c r="O1261" s="71"/>
      <c r="P1261" s="197">
        <f>O1261*H1261</f>
        <v>0</v>
      </c>
      <c r="Q1261" s="197">
        <v>1.1559899999999999E-5</v>
      </c>
      <c r="R1261" s="197">
        <f>Q1261*H1261</f>
        <v>5.7799499999999998E-4</v>
      </c>
      <c r="S1261" s="197">
        <v>0</v>
      </c>
      <c r="T1261" s="198">
        <f>S1261*H1261</f>
        <v>0</v>
      </c>
      <c r="U1261" s="34"/>
      <c r="V1261" s="34"/>
      <c r="W1261" s="34"/>
      <c r="X1261" s="34"/>
      <c r="Y1261" s="34"/>
      <c r="Z1261" s="34"/>
      <c r="AA1261" s="34"/>
      <c r="AB1261" s="34"/>
      <c r="AC1261" s="34"/>
      <c r="AD1261" s="34"/>
      <c r="AE1261" s="34"/>
      <c r="AR1261" s="199" t="s">
        <v>320</v>
      </c>
      <c r="AT1261" s="199" t="s">
        <v>122</v>
      </c>
      <c r="AU1261" s="199" t="s">
        <v>127</v>
      </c>
      <c r="AY1261" s="17" t="s">
        <v>119</v>
      </c>
      <c r="BE1261" s="200">
        <f>IF(N1261="základní",J1261,0)</f>
        <v>0</v>
      </c>
      <c r="BF1261" s="200">
        <f>IF(N1261="snížená",J1261,0)</f>
        <v>0</v>
      </c>
      <c r="BG1261" s="200">
        <f>IF(N1261="zákl. přenesená",J1261,0)</f>
        <v>0</v>
      </c>
      <c r="BH1261" s="200">
        <f>IF(N1261="sníž. přenesená",J1261,0)</f>
        <v>0</v>
      </c>
      <c r="BI1261" s="200">
        <f>IF(N1261="nulová",J1261,0)</f>
        <v>0</v>
      </c>
      <c r="BJ1261" s="17" t="s">
        <v>127</v>
      </c>
      <c r="BK1261" s="200">
        <f>ROUND(I1261*H1261,2)</f>
        <v>0</v>
      </c>
      <c r="BL1261" s="17" t="s">
        <v>320</v>
      </c>
      <c r="BM1261" s="199" t="s">
        <v>2062</v>
      </c>
    </row>
    <row r="1262" spans="1:65" s="2" customFormat="1" ht="16.5" customHeight="1">
      <c r="A1262" s="34"/>
      <c r="B1262" s="35"/>
      <c r="C1262" s="187" t="s">
        <v>2063</v>
      </c>
      <c r="D1262" s="187" t="s">
        <v>122</v>
      </c>
      <c r="E1262" s="188" t="s">
        <v>2064</v>
      </c>
      <c r="F1262" s="189" t="s">
        <v>2065</v>
      </c>
      <c r="G1262" s="190" t="s">
        <v>125</v>
      </c>
      <c r="H1262" s="191">
        <v>94.58</v>
      </c>
      <c r="I1262" s="192"/>
      <c r="J1262" s="193">
        <f>ROUND(I1262*H1262,2)</f>
        <v>0</v>
      </c>
      <c r="K1262" s="194"/>
      <c r="L1262" s="39"/>
      <c r="M1262" s="195" t="s">
        <v>1</v>
      </c>
      <c r="N1262" s="196" t="s">
        <v>38</v>
      </c>
      <c r="O1262" s="71"/>
      <c r="P1262" s="197">
        <f>O1262*H1262</f>
        <v>0</v>
      </c>
      <c r="Q1262" s="197">
        <v>0</v>
      </c>
      <c r="R1262" s="197">
        <f>Q1262*H1262</f>
        <v>0</v>
      </c>
      <c r="S1262" s="197">
        <v>3.0000000000000001E-5</v>
      </c>
      <c r="T1262" s="198">
        <f>S1262*H1262</f>
        <v>2.8373999999999999E-3</v>
      </c>
      <c r="U1262" s="34"/>
      <c r="V1262" s="34"/>
      <c r="W1262" s="34"/>
      <c r="X1262" s="34"/>
      <c r="Y1262" s="34"/>
      <c r="Z1262" s="34"/>
      <c r="AA1262" s="34"/>
      <c r="AB1262" s="34"/>
      <c r="AC1262" s="34"/>
      <c r="AD1262" s="34"/>
      <c r="AE1262" s="34"/>
      <c r="AR1262" s="199" t="s">
        <v>320</v>
      </c>
      <c r="AT1262" s="199" t="s">
        <v>122</v>
      </c>
      <c r="AU1262" s="199" t="s">
        <v>127</v>
      </c>
      <c r="AY1262" s="17" t="s">
        <v>119</v>
      </c>
      <c r="BE1262" s="200">
        <f>IF(N1262="základní",J1262,0)</f>
        <v>0</v>
      </c>
      <c r="BF1262" s="200">
        <f>IF(N1262="snížená",J1262,0)</f>
        <v>0</v>
      </c>
      <c r="BG1262" s="200">
        <f>IF(N1262="zákl. přenesená",J1262,0)</f>
        <v>0</v>
      </c>
      <c r="BH1262" s="200">
        <f>IF(N1262="sníž. přenesená",J1262,0)</f>
        <v>0</v>
      </c>
      <c r="BI1262" s="200">
        <f>IF(N1262="nulová",J1262,0)</f>
        <v>0</v>
      </c>
      <c r="BJ1262" s="17" t="s">
        <v>127</v>
      </c>
      <c r="BK1262" s="200">
        <f>ROUND(I1262*H1262,2)</f>
        <v>0</v>
      </c>
      <c r="BL1262" s="17" t="s">
        <v>320</v>
      </c>
      <c r="BM1262" s="199" t="s">
        <v>2066</v>
      </c>
    </row>
    <row r="1263" spans="1:65" s="2" customFormat="1" ht="16.5" customHeight="1">
      <c r="A1263" s="34"/>
      <c r="B1263" s="35"/>
      <c r="C1263" s="239" t="s">
        <v>2067</v>
      </c>
      <c r="D1263" s="239" t="s">
        <v>202</v>
      </c>
      <c r="E1263" s="240" t="s">
        <v>2068</v>
      </c>
      <c r="F1263" s="241" t="s">
        <v>2069</v>
      </c>
      <c r="G1263" s="242" t="s">
        <v>125</v>
      </c>
      <c r="H1263" s="243">
        <v>99.308999999999997</v>
      </c>
      <c r="I1263" s="244"/>
      <c r="J1263" s="245">
        <f>ROUND(I1263*H1263,2)</f>
        <v>0</v>
      </c>
      <c r="K1263" s="246"/>
      <c r="L1263" s="247"/>
      <c r="M1263" s="248" t="s">
        <v>1</v>
      </c>
      <c r="N1263" s="249" t="s">
        <v>38</v>
      </c>
      <c r="O1263" s="71"/>
      <c r="P1263" s="197">
        <f>O1263*H1263</f>
        <v>0</v>
      </c>
      <c r="Q1263" s="197">
        <v>0</v>
      </c>
      <c r="R1263" s="197">
        <f>Q1263*H1263</f>
        <v>0</v>
      </c>
      <c r="S1263" s="197">
        <v>0</v>
      </c>
      <c r="T1263" s="198">
        <f>S1263*H1263</f>
        <v>0</v>
      </c>
      <c r="U1263" s="34"/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R1263" s="199" t="s">
        <v>406</v>
      </c>
      <c r="AT1263" s="199" t="s">
        <v>202</v>
      </c>
      <c r="AU1263" s="199" t="s">
        <v>127</v>
      </c>
      <c r="AY1263" s="17" t="s">
        <v>119</v>
      </c>
      <c r="BE1263" s="200">
        <f>IF(N1263="základní",J1263,0)</f>
        <v>0</v>
      </c>
      <c r="BF1263" s="200">
        <f>IF(N1263="snížená",J1263,0)</f>
        <v>0</v>
      </c>
      <c r="BG1263" s="200">
        <f>IF(N1263="zákl. přenesená",J1263,0)</f>
        <v>0</v>
      </c>
      <c r="BH1263" s="200">
        <f>IF(N1263="sníž. přenesená",J1263,0)</f>
        <v>0</v>
      </c>
      <c r="BI1263" s="200">
        <f>IF(N1263="nulová",J1263,0)</f>
        <v>0</v>
      </c>
      <c r="BJ1263" s="17" t="s">
        <v>127</v>
      </c>
      <c r="BK1263" s="200">
        <f>ROUND(I1263*H1263,2)</f>
        <v>0</v>
      </c>
      <c r="BL1263" s="17" t="s">
        <v>320</v>
      </c>
      <c r="BM1263" s="199" t="s">
        <v>2070</v>
      </c>
    </row>
    <row r="1264" spans="1:65" s="14" customFormat="1" ht="11.25">
      <c r="B1264" s="212"/>
      <c r="C1264" s="213"/>
      <c r="D1264" s="203" t="s">
        <v>129</v>
      </c>
      <c r="E1264" s="213"/>
      <c r="F1264" s="215" t="s">
        <v>2071</v>
      </c>
      <c r="G1264" s="213"/>
      <c r="H1264" s="216">
        <v>99.308999999999997</v>
      </c>
      <c r="I1264" s="217"/>
      <c r="J1264" s="213"/>
      <c r="K1264" s="213"/>
      <c r="L1264" s="218"/>
      <c r="M1264" s="219"/>
      <c r="N1264" s="220"/>
      <c r="O1264" s="220"/>
      <c r="P1264" s="220"/>
      <c r="Q1264" s="220"/>
      <c r="R1264" s="220"/>
      <c r="S1264" s="220"/>
      <c r="T1264" s="221"/>
      <c r="AT1264" s="222" t="s">
        <v>129</v>
      </c>
      <c r="AU1264" s="222" t="s">
        <v>127</v>
      </c>
      <c r="AV1264" s="14" t="s">
        <v>127</v>
      </c>
      <c r="AW1264" s="14" t="s">
        <v>4</v>
      </c>
      <c r="AX1264" s="14" t="s">
        <v>80</v>
      </c>
      <c r="AY1264" s="222" t="s">
        <v>119</v>
      </c>
    </row>
    <row r="1265" spans="1:65" s="2" customFormat="1" ht="24.2" customHeight="1">
      <c r="A1265" s="34"/>
      <c r="B1265" s="35"/>
      <c r="C1265" s="187" t="s">
        <v>2072</v>
      </c>
      <c r="D1265" s="187" t="s">
        <v>122</v>
      </c>
      <c r="E1265" s="188" t="s">
        <v>2073</v>
      </c>
      <c r="F1265" s="189" t="s">
        <v>2074</v>
      </c>
      <c r="G1265" s="190" t="s">
        <v>125</v>
      </c>
      <c r="H1265" s="191">
        <v>30</v>
      </c>
      <c r="I1265" s="192"/>
      <c r="J1265" s="193">
        <f>ROUND(I1265*H1265,2)</f>
        <v>0</v>
      </c>
      <c r="K1265" s="194"/>
      <c r="L1265" s="39"/>
      <c r="M1265" s="195" t="s">
        <v>1</v>
      </c>
      <c r="N1265" s="196" t="s">
        <v>38</v>
      </c>
      <c r="O1265" s="71"/>
      <c r="P1265" s="197">
        <f>O1265*H1265</f>
        <v>0</v>
      </c>
      <c r="Q1265" s="197">
        <v>0</v>
      </c>
      <c r="R1265" s="197">
        <f>Q1265*H1265</f>
        <v>0</v>
      </c>
      <c r="S1265" s="197">
        <v>3.0000000000000001E-5</v>
      </c>
      <c r="T1265" s="198">
        <f>S1265*H1265</f>
        <v>8.9999999999999998E-4</v>
      </c>
      <c r="U1265" s="34"/>
      <c r="V1265" s="34"/>
      <c r="W1265" s="34"/>
      <c r="X1265" s="34"/>
      <c r="Y1265" s="34"/>
      <c r="Z1265" s="34"/>
      <c r="AA1265" s="34"/>
      <c r="AB1265" s="34"/>
      <c r="AC1265" s="34"/>
      <c r="AD1265" s="34"/>
      <c r="AE1265" s="34"/>
      <c r="AR1265" s="199" t="s">
        <v>320</v>
      </c>
      <c r="AT1265" s="199" t="s">
        <v>122</v>
      </c>
      <c r="AU1265" s="199" t="s">
        <v>127</v>
      </c>
      <c r="AY1265" s="17" t="s">
        <v>119</v>
      </c>
      <c r="BE1265" s="200">
        <f>IF(N1265="základní",J1265,0)</f>
        <v>0</v>
      </c>
      <c r="BF1265" s="200">
        <f>IF(N1265="snížená",J1265,0)</f>
        <v>0</v>
      </c>
      <c r="BG1265" s="200">
        <f>IF(N1265="zákl. přenesená",J1265,0)</f>
        <v>0</v>
      </c>
      <c r="BH1265" s="200">
        <f>IF(N1265="sníž. přenesená",J1265,0)</f>
        <v>0</v>
      </c>
      <c r="BI1265" s="200">
        <f>IF(N1265="nulová",J1265,0)</f>
        <v>0</v>
      </c>
      <c r="BJ1265" s="17" t="s">
        <v>127</v>
      </c>
      <c r="BK1265" s="200">
        <f>ROUND(I1265*H1265,2)</f>
        <v>0</v>
      </c>
      <c r="BL1265" s="17" t="s">
        <v>320</v>
      </c>
      <c r="BM1265" s="199" t="s">
        <v>2075</v>
      </c>
    </row>
    <row r="1266" spans="1:65" s="2" customFormat="1" ht="16.5" customHeight="1">
      <c r="A1266" s="34"/>
      <c r="B1266" s="35"/>
      <c r="C1266" s="239" t="s">
        <v>2076</v>
      </c>
      <c r="D1266" s="239" t="s">
        <v>202</v>
      </c>
      <c r="E1266" s="240" t="s">
        <v>2077</v>
      </c>
      <c r="F1266" s="241" t="s">
        <v>2078</v>
      </c>
      <c r="G1266" s="242" t="s">
        <v>125</v>
      </c>
      <c r="H1266" s="243">
        <v>31.5</v>
      </c>
      <c r="I1266" s="244"/>
      <c r="J1266" s="245">
        <f>ROUND(I1266*H1266,2)</f>
        <v>0</v>
      </c>
      <c r="K1266" s="246"/>
      <c r="L1266" s="247"/>
      <c r="M1266" s="248" t="s">
        <v>1</v>
      </c>
      <c r="N1266" s="249" t="s">
        <v>38</v>
      </c>
      <c r="O1266" s="71"/>
      <c r="P1266" s="197">
        <f>O1266*H1266</f>
        <v>0</v>
      </c>
      <c r="Q1266" s="197">
        <v>0</v>
      </c>
      <c r="R1266" s="197">
        <f>Q1266*H1266</f>
        <v>0</v>
      </c>
      <c r="S1266" s="197">
        <v>0</v>
      </c>
      <c r="T1266" s="198">
        <f>S1266*H1266</f>
        <v>0</v>
      </c>
      <c r="U1266" s="34"/>
      <c r="V1266" s="34"/>
      <c r="W1266" s="34"/>
      <c r="X1266" s="34"/>
      <c r="Y1266" s="34"/>
      <c r="Z1266" s="34"/>
      <c r="AA1266" s="34"/>
      <c r="AB1266" s="34"/>
      <c r="AC1266" s="34"/>
      <c r="AD1266" s="34"/>
      <c r="AE1266" s="34"/>
      <c r="AR1266" s="199" t="s">
        <v>406</v>
      </c>
      <c r="AT1266" s="199" t="s">
        <v>202</v>
      </c>
      <c r="AU1266" s="199" t="s">
        <v>127</v>
      </c>
      <c r="AY1266" s="17" t="s">
        <v>119</v>
      </c>
      <c r="BE1266" s="200">
        <f>IF(N1266="základní",J1266,0)</f>
        <v>0</v>
      </c>
      <c r="BF1266" s="200">
        <f>IF(N1266="snížená",J1266,0)</f>
        <v>0</v>
      </c>
      <c r="BG1266" s="200">
        <f>IF(N1266="zákl. přenesená",J1266,0)</f>
        <v>0</v>
      </c>
      <c r="BH1266" s="200">
        <f>IF(N1266="sníž. přenesená",J1266,0)</f>
        <v>0</v>
      </c>
      <c r="BI1266" s="200">
        <f>IF(N1266="nulová",J1266,0)</f>
        <v>0</v>
      </c>
      <c r="BJ1266" s="17" t="s">
        <v>127</v>
      </c>
      <c r="BK1266" s="200">
        <f>ROUND(I1266*H1266,2)</f>
        <v>0</v>
      </c>
      <c r="BL1266" s="17" t="s">
        <v>320</v>
      </c>
      <c r="BM1266" s="199" t="s">
        <v>2079</v>
      </c>
    </row>
    <row r="1267" spans="1:65" s="14" customFormat="1" ht="11.25">
      <c r="B1267" s="212"/>
      <c r="C1267" s="213"/>
      <c r="D1267" s="203" t="s">
        <v>129</v>
      </c>
      <c r="E1267" s="213"/>
      <c r="F1267" s="215" t="s">
        <v>2080</v>
      </c>
      <c r="G1267" s="213"/>
      <c r="H1267" s="216">
        <v>31.5</v>
      </c>
      <c r="I1267" s="217"/>
      <c r="J1267" s="213"/>
      <c r="K1267" s="213"/>
      <c r="L1267" s="218"/>
      <c r="M1267" s="219"/>
      <c r="N1267" s="220"/>
      <c r="O1267" s="220"/>
      <c r="P1267" s="220"/>
      <c r="Q1267" s="220"/>
      <c r="R1267" s="220"/>
      <c r="S1267" s="220"/>
      <c r="T1267" s="221"/>
      <c r="AT1267" s="222" t="s">
        <v>129</v>
      </c>
      <c r="AU1267" s="222" t="s">
        <v>127</v>
      </c>
      <c r="AV1267" s="14" t="s">
        <v>127</v>
      </c>
      <c r="AW1267" s="14" t="s">
        <v>4</v>
      </c>
      <c r="AX1267" s="14" t="s">
        <v>80</v>
      </c>
      <c r="AY1267" s="222" t="s">
        <v>119</v>
      </c>
    </row>
    <row r="1268" spans="1:65" s="2" customFormat="1" ht="24.2" customHeight="1">
      <c r="A1268" s="34"/>
      <c r="B1268" s="35"/>
      <c r="C1268" s="187" t="s">
        <v>2081</v>
      </c>
      <c r="D1268" s="187" t="s">
        <v>122</v>
      </c>
      <c r="E1268" s="188" t="s">
        <v>2082</v>
      </c>
      <c r="F1268" s="189" t="s">
        <v>2083</v>
      </c>
      <c r="G1268" s="190" t="s">
        <v>125</v>
      </c>
      <c r="H1268" s="191">
        <v>372.44299999999998</v>
      </c>
      <c r="I1268" s="192"/>
      <c r="J1268" s="193">
        <f>ROUND(I1268*H1268,2)</f>
        <v>0</v>
      </c>
      <c r="K1268" s="194"/>
      <c r="L1268" s="39"/>
      <c r="M1268" s="195" t="s">
        <v>1</v>
      </c>
      <c r="N1268" s="196" t="s">
        <v>38</v>
      </c>
      <c r="O1268" s="71"/>
      <c r="P1268" s="197">
        <f>O1268*H1268</f>
        <v>0</v>
      </c>
      <c r="Q1268" s="197">
        <v>2.0000000000000001E-4</v>
      </c>
      <c r="R1268" s="197">
        <f>Q1268*H1268</f>
        <v>7.4488600000000002E-2</v>
      </c>
      <c r="S1268" s="197">
        <v>0</v>
      </c>
      <c r="T1268" s="198">
        <f>S1268*H1268</f>
        <v>0</v>
      </c>
      <c r="U1268" s="34"/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R1268" s="199" t="s">
        <v>320</v>
      </c>
      <c r="AT1268" s="199" t="s">
        <v>122</v>
      </c>
      <c r="AU1268" s="199" t="s">
        <v>127</v>
      </c>
      <c r="AY1268" s="17" t="s">
        <v>119</v>
      </c>
      <c r="BE1268" s="200">
        <f>IF(N1268="základní",J1268,0)</f>
        <v>0</v>
      </c>
      <c r="BF1268" s="200">
        <f>IF(N1268="snížená",J1268,0)</f>
        <v>0</v>
      </c>
      <c r="BG1268" s="200">
        <f>IF(N1268="zákl. přenesená",J1268,0)</f>
        <v>0</v>
      </c>
      <c r="BH1268" s="200">
        <f>IF(N1268="sníž. přenesená",J1268,0)</f>
        <v>0</v>
      </c>
      <c r="BI1268" s="200">
        <f>IF(N1268="nulová",J1268,0)</f>
        <v>0</v>
      </c>
      <c r="BJ1268" s="17" t="s">
        <v>127</v>
      </c>
      <c r="BK1268" s="200">
        <f>ROUND(I1268*H1268,2)</f>
        <v>0</v>
      </c>
      <c r="BL1268" s="17" t="s">
        <v>320</v>
      </c>
      <c r="BM1268" s="199" t="s">
        <v>2084</v>
      </c>
    </row>
    <row r="1269" spans="1:65" s="2" customFormat="1" ht="33" customHeight="1">
      <c r="A1269" s="34"/>
      <c r="B1269" s="35"/>
      <c r="C1269" s="187" t="s">
        <v>2085</v>
      </c>
      <c r="D1269" s="187" t="s">
        <v>122</v>
      </c>
      <c r="E1269" s="188" t="s">
        <v>2086</v>
      </c>
      <c r="F1269" s="189" t="s">
        <v>2087</v>
      </c>
      <c r="G1269" s="190" t="s">
        <v>125</v>
      </c>
      <c r="H1269" s="191">
        <v>372.44299999999998</v>
      </c>
      <c r="I1269" s="192"/>
      <c r="J1269" s="193">
        <f>ROUND(I1269*H1269,2)</f>
        <v>0</v>
      </c>
      <c r="K1269" s="194"/>
      <c r="L1269" s="39"/>
      <c r="M1269" s="195" t="s">
        <v>1</v>
      </c>
      <c r="N1269" s="196" t="s">
        <v>38</v>
      </c>
      <c r="O1269" s="71"/>
      <c r="P1269" s="197">
        <f>O1269*H1269</f>
        <v>0</v>
      </c>
      <c r="Q1269" s="197">
        <v>2.5839999999999999E-4</v>
      </c>
      <c r="R1269" s="197">
        <f>Q1269*H1269</f>
        <v>9.623927119999999E-2</v>
      </c>
      <c r="S1269" s="197">
        <v>0</v>
      </c>
      <c r="T1269" s="198">
        <f>S1269*H1269</f>
        <v>0</v>
      </c>
      <c r="U1269" s="34"/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R1269" s="199" t="s">
        <v>320</v>
      </c>
      <c r="AT1269" s="199" t="s">
        <v>122</v>
      </c>
      <c r="AU1269" s="199" t="s">
        <v>127</v>
      </c>
      <c r="AY1269" s="17" t="s">
        <v>119</v>
      </c>
      <c r="BE1269" s="200">
        <f>IF(N1269="základní",J1269,0)</f>
        <v>0</v>
      </c>
      <c r="BF1269" s="200">
        <f>IF(N1269="snížená",J1269,0)</f>
        <v>0</v>
      </c>
      <c r="BG1269" s="200">
        <f>IF(N1269="zákl. přenesená",J1269,0)</f>
        <v>0</v>
      </c>
      <c r="BH1269" s="200">
        <f>IF(N1269="sníž. přenesená",J1269,0)</f>
        <v>0</v>
      </c>
      <c r="BI1269" s="200">
        <f>IF(N1269="nulová",J1269,0)</f>
        <v>0</v>
      </c>
      <c r="BJ1269" s="17" t="s">
        <v>127</v>
      </c>
      <c r="BK1269" s="200">
        <f>ROUND(I1269*H1269,2)</f>
        <v>0</v>
      </c>
      <c r="BL1269" s="17" t="s">
        <v>320</v>
      </c>
      <c r="BM1269" s="199" t="s">
        <v>2088</v>
      </c>
    </row>
    <row r="1270" spans="1:65" s="13" customFormat="1" ht="11.25">
      <c r="B1270" s="201"/>
      <c r="C1270" s="202"/>
      <c r="D1270" s="203" t="s">
        <v>129</v>
      </c>
      <c r="E1270" s="204" t="s">
        <v>1</v>
      </c>
      <c r="F1270" s="205" t="s">
        <v>2089</v>
      </c>
      <c r="G1270" s="202"/>
      <c r="H1270" s="204" t="s">
        <v>1</v>
      </c>
      <c r="I1270" s="206"/>
      <c r="J1270" s="202"/>
      <c r="K1270" s="202"/>
      <c r="L1270" s="207"/>
      <c r="M1270" s="208"/>
      <c r="N1270" s="209"/>
      <c r="O1270" s="209"/>
      <c r="P1270" s="209"/>
      <c r="Q1270" s="209"/>
      <c r="R1270" s="209"/>
      <c r="S1270" s="209"/>
      <c r="T1270" s="210"/>
      <c r="AT1270" s="211" t="s">
        <v>129</v>
      </c>
      <c r="AU1270" s="211" t="s">
        <v>127</v>
      </c>
      <c r="AV1270" s="13" t="s">
        <v>80</v>
      </c>
      <c r="AW1270" s="13" t="s">
        <v>30</v>
      </c>
      <c r="AX1270" s="13" t="s">
        <v>72</v>
      </c>
      <c r="AY1270" s="211" t="s">
        <v>119</v>
      </c>
    </row>
    <row r="1271" spans="1:65" s="14" customFormat="1" ht="11.25">
      <c r="B1271" s="212"/>
      <c r="C1271" s="213"/>
      <c r="D1271" s="203" t="s">
        <v>129</v>
      </c>
      <c r="E1271" s="214" t="s">
        <v>1</v>
      </c>
      <c r="F1271" s="215" t="s">
        <v>135</v>
      </c>
      <c r="G1271" s="213"/>
      <c r="H1271" s="216">
        <v>94.58</v>
      </c>
      <c r="I1271" s="217"/>
      <c r="J1271" s="213"/>
      <c r="K1271" s="213"/>
      <c r="L1271" s="218"/>
      <c r="M1271" s="219"/>
      <c r="N1271" s="220"/>
      <c r="O1271" s="220"/>
      <c r="P1271" s="220"/>
      <c r="Q1271" s="220"/>
      <c r="R1271" s="220"/>
      <c r="S1271" s="220"/>
      <c r="T1271" s="221"/>
      <c r="AT1271" s="222" t="s">
        <v>129</v>
      </c>
      <c r="AU1271" s="222" t="s">
        <v>127</v>
      </c>
      <c r="AV1271" s="14" t="s">
        <v>127</v>
      </c>
      <c r="AW1271" s="14" t="s">
        <v>30</v>
      </c>
      <c r="AX1271" s="14" t="s">
        <v>72</v>
      </c>
      <c r="AY1271" s="222" t="s">
        <v>119</v>
      </c>
    </row>
    <row r="1272" spans="1:65" s="13" customFormat="1" ht="11.25">
      <c r="B1272" s="201"/>
      <c r="C1272" s="202"/>
      <c r="D1272" s="203" t="s">
        <v>129</v>
      </c>
      <c r="E1272" s="204" t="s">
        <v>1</v>
      </c>
      <c r="F1272" s="205" t="s">
        <v>2090</v>
      </c>
      <c r="G1272" s="202"/>
      <c r="H1272" s="204" t="s">
        <v>1</v>
      </c>
      <c r="I1272" s="206"/>
      <c r="J1272" s="202"/>
      <c r="K1272" s="202"/>
      <c r="L1272" s="207"/>
      <c r="M1272" s="208"/>
      <c r="N1272" s="209"/>
      <c r="O1272" s="209"/>
      <c r="P1272" s="209"/>
      <c r="Q1272" s="209"/>
      <c r="R1272" s="209"/>
      <c r="S1272" s="209"/>
      <c r="T1272" s="210"/>
      <c r="AT1272" s="211" t="s">
        <v>129</v>
      </c>
      <c r="AU1272" s="211" t="s">
        <v>127</v>
      </c>
      <c r="AV1272" s="13" t="s">
        <v>80</v>
      </c>
      <c r="AW1272" s="13" t="s">
        <v>30</v>
      </c>
      <c r="AX1272" s="13" t="s">
        <v>72</v>
      </c>
      <c r="AY1272" s="211" t="s">
        <v>119</v>
      </c>
    </row>
    <row r="1273" spans="1:65" s="14" customFormat="1" ht="11.25">
      <c r="B1273" s="212"/>
      <c r="C1273" s="213"/>
      <c r="D1273" s="203" t="s">
        <v>129</v>
      </c>
      <c r="E1273" s="214" t="s">
        <v>1</v>
      </c>
      <c r="F1273" s="215" t="s">
        <v>2091</v>
      </c>
      <c r="G1273" s="213"/>
      <c r="H1273" s="216">
        <v>297.60300000000001</v>
      </c>
      <c r="I1273" s="217"/>
      <c r="J1273" s="213"/>
      <c r="K1273" s="213"/>
      <c r="L1273" s="218"/>
      <c r="M1273" s="219"/>
      <c r="N1273" s="220"/>
      <c r="O1273" s="220"/>
      <c r="P1273" s="220"/>
      <c r="Q1273" s="220"/>
      <c r="R1273" s="220"/>
      <c r="S1273" s="220"/>
      <c r="T1273" s="221"/>
      <c r="AT1273" s="222" t="s">
        <v>129</v>
      </c>
      <c r="AU1273" s="222" t="s">
        <v>127</v>
      </c>
      <c r="AV1273" s="14" t="s">
        <v>127</v>
      </c>
      <c r="AW1273" s="14" t="s">
        <v>30</v>
      </c>
      <c r="AX1273" s="14" t="s">
        <v>72</v>
      </c>
      <c r="AY1273" s="222" t="s">
        <v>119</v>
      </c>
    </row>
    <row r="1274" spans="1:65" s="13" customFormat="1" ht="11.25">
      <c r="B1274" s="201"/>
      <c r="C1274" s="202"/>
      <c r="D1274" s="203" t="s">
        <v>129</v>
      </c>
      <c r="E1274" s="204" t="s">
        <v>1</v>
      </c>
      <c r="F1274" s="205" t="s">
        <v>292</v>
      </c>
      <c r="G1274" s="202"/>
      <c r="H1274" s="204" t="s">
        <v>1</v>
      </c>
      <c r="I1274" s="206"/>
      <c r="J1274" s="202"/>
      <c r="K1274" s="202"/>
      <c r="L1274" s="207"/>
      <c r="M1274" s="208"/>
      <c r="N1274" s="209"/>
      <c r="O1274" s="209"/>
      <c r="P1274" s="209"/>
      <c r="Q1274" s="209"/>
      <c r="R1274" s="209"/>
      <c r="S1274" s="209"/>
      <c r="T1274" s="210"/>
      <c r="AT1274" s="211" t="s">
        <v>129</v>
      </c>
      <c r="AU1274" s="211" t="s">
        <v>127</v>
      </c>
      <c r="AV1274" s="13" t="s">
        <v>80</v>
      </c>
      <c r="AW1274" s="13" t="s">
        <v>30</v>
      </c>
      <c r="AX1274" s="13" t="s">
        <v>72</v>
      </c>
      <c r="AY1274" s="211" t="s">
        <v>119</v>
      </c>
    </row>
    <row r="1275" spans="1:65" s="14" customFormat="1" ht="11.25">
      <c r="B1275" s="212"/>
      <c r="C1275" s="213"/>
      <c r="D1275" s="203" t="s">
        <v>129</v>
      </c>
      <c r="E1275" s="214" t="s">
        <v>1</v>
      </c>
      <c r="F1275" s="215" t="s">
        <v>293</v>
      </c>
      <c r="G1275" s="213"/>
      <c r="H1275" s="216">
        <v>-19.739999999999998</v>
      </c>
      <c r="I1275" s="217"/>
      <c r="J1275" s="213"/>
      <c r="K1275" s="213"/>
      <c r="L1275" s="218"/>
      <c r="M1275" s="219"/>
      <c r="N1275" s="220"/>
      <c r="O1275" s="220"/>
      <c r="P1275" s="220"/>
      <c r="Q1275" s="220"/>
      <c r="R1275" s="220"/>
      <c r="S1275" s="220"/>
      <c r="T1275" s="221"/>
      <c r="AT1275" s="222" t="s">
        <v>129</v>
      </c>
      <c r="AU1275" s="222" t="s">
        <v>127</v>
      </c>
      <c r="AV1275" s="14" t="s">
        <v>127</v>
      </c>
      <c r="AW1275" s="14" t="s">
        <v>30</v>
      </c>
      <c r="AX1275" s="14" t="s">
        <v>72</v>
      </c>
      <c r="AY1275" s="222" t="s">
        <v>119</v>
      </c>
    </row>
    <row r="1276" spans="1:65" s="15" customFormat="1" ht="11.25">
      <c r="B1276" s="223"/>
      <c r="C1276" s="224"/>
      <c r="D1276" s="203" t="s">
        <v>129</v>
      </c>
      <c r="E1276" s="225" t="s">
        <v>1</v>
      </c>
      <c r="F1276" s="226" t="s">
        <v>138</v>
      </c>
      <c r="G1276" s="224"/>
      <c r="H1276" s="227">
        <v>372.44299999999998</v>
      </c>
      <c r="I1276" s="228"/>
      <c r="J1276" s="224"/>
      <c r="K1276" s="224"/>
      <c r="L1276" s="229"/>
      <c r="M1276" s="230"/>
      <c r="N1276" s="231"/>
      <c r="O1276" s="231"/>
      <c r="P1276" s="231"/>
      <c r="Q1276" s="231"/>
      <c r="R1276" s="231"/>
      <c r="S1276" s="231"/>
      <c r="T1276" s="232"/>
      <c r="AT1276" s="233" t="s">
        <v>129</v>
      </c>
      <c r="AU1276" s="233" t="s">
        <v>127</v>
      </c>
      <c r="AV1276" s="15" t="s">
        <v>126</v>
      </c>
      <c r="AW1276" s="15" t="s">
        <v>30</v>
      </c>
      <c r="AX1276" s="15" t="s">
        <v>80</v>
      </c>
      <c r="AY1276" s="233" t="s">
        <v>119</v>
      </c>
    </row>
    <row r="1277" spans="1:65" s="2" customFormat="1" ht="24.2" customHeight="1">
      <c r="A1277" s="34"/>
      <c r="B1277" s="35"/>
      <c r="C1277" s="187" t="s">
        <v>2092</v>
      </c>
      <c r="D1277" s="187" t="s">
        <v>122</v>
      </c>
      <c r="E1277" s="188" t="s">
        <v>2093</v>
      </c>
      <c r="F1277" s="189" t="s">
        <v>2094</v>
      </c>
      <c r="G1277" s="190" t="s">
        <v>125</v>
      </c>
      <c r="H1277" s="191">
        <v>11.461</v>
      </c>
      <c r="I1277" s="192"/>
      <c r="J1277" s="193">
        <f>ROUND(I1277*H1277,2)</f>
        <v>0</v>
      </c>
      <c r="K1277" s="194"/>
      <c r="L1277" s="39"/>
      <c r="M1277" s="195" t="s">
        <v>1</v>
      </c>
      <c r="N1277" s="196" t="s">
        <v>38</v>
      </c>
      <c r="O1277" s="71"/>
      <c r="P1277" s="197">
        <f>O1277*H1277</f>
        <v>0</v>
      </c>
      <c r="Q1277" s="197">
        <v>0</v>
      </c>
      <c r="R1277" s="197">
        <f>Q1277*H1277</f>
        <v>0</v>
      </c>
      <c r="S1277" s="197">
        <v>0</v>
      </c>
      <c r="T1277" s="198">
        <f>S1277*H1277</f>
        <v>0</v>
      </c>
      <c r="U1277" s="34"/>
      <c r="V1277" s="34"/>
      <c r="W1277" s="34"/>
      <c r="X1277" s="34"/>
      <c r="Y1277" s="34"/>
      <c r="Z1277" s="34"/>
      <c r="AA1277" s="34"/>
      <c r="AB1277" s="34"/>
      <c r="AC1277" s="34"/>
      <c r="AD1277" s="34"/>
      <c r="AE1277" s="34"/>
      <c r="AR1277" s="199" t="s">
        <v>320</v>
      </c>
      <c r="AT1277" s="199" t="s">
        <v>122</v>
      </c>
      <c r="AU1277" s="199" t="s">
        <v>127</v>
      </c>
      <c r="AY1277" s="17" t="s">
        <v>119</v>
      </c>
      <c r="BE1277" s="200">
        <f>IF(N1277="základní",J1277,0)</f>
        <v>0</v>
      </c>
      <c r="BF1277" s="200">
        <f>IF(N1277="snížená",J1277,0)</f>
        <v>0</v>
      </c>
      <c r="BG1277" s="200">
        <f>IF(N1277="zákl. přenesená",J1277,0)</f>
        <v>0</v>
      </c>
      <c r="BH1277" s="200">
        <f>IF(N1277="sníž. přenesená",J1277,0)</f>
        <v>0</v>
      </c>
      <c r="BI1277" s="200">
        <f>IF(N1277="nulová",J1277,0)</f>
        <v>0</v>
      </c>
      <c r="BJ1277" s="17" t="s">
        <v>127</v>
      </c>
      <c r="BK1277" s="200">
        <f>ROUND(I1277*H1277,2)</f>
        <v>0</v>
      </c>
      <c r="BL1277" s="17" t="s">
        <v>320</v>
      </c>
      <c r="BM1277" s="199" t="s">
        <v>2095</v>
      </c>
    </row>
    <row r="1278" spans="1:65" s="13" customFormat="1" ht="11.25">
      <c r="B1278" s="201"/>
      <c r="C1278" s="202"/>
      <c r="D1278" s="203" t="s">
        <v>129</v>
      </c>
      <c r="E1278" s="204" t="s">
        <v>1</v>
      </c>
      <c r="F1278" s="205" t="s">
        <v>2089</v>
      </c>
      <c r="G1278" s="202"/>
      <c r="H1278" s="204" t="s">
        <v>1</v>
      </c>
      <c r="I1278" s="206"/>
      <c r="J1278" s="202"/>
      <c r="K1278" s="202"/>
      <c r="L1278" s="207"/>
      <c r="M1278" s="208"/>
      <c r="N1278" s="209"/>
      <c r="O1278" s="209"/>
      <c r="P1278" s="209"/>
      <c r="Q1278" s="209"/>
      <c r="R1278" s="209"/>
      <c r="S1278" s="209"/>
      <c r="T1278" s="210"/>
      <c r="AT1278" s="211" t="s">
        <v>129</v>
      </c>
      <c r="AU1278" s="211" t="s">
        <v>127</v>
      </c>
      <c r="AV1278" s="13" t="s">
        <v>80</v>
      </c>
      <c r="AW1278" s="13" t="s">
        <v>30</v>
      </c>
      <c r="AX1278" s="13" t="s">
        <v>72</v>
      </c>
      <c r="AY1278" s="211" t="s">
        <v>119</v>
      </c>
    </row>
    <row r="1279" spans="1:65" s="13" customFormat="1" ht="11.25">
      <c r="B1279" s="201"/>
      <c r="C1279" s="202"/>
      <c r="D1279" s="203" t="s">
        <v>129</v>
      </c>
      <c r="E1279" s="204" t="s">
        <v>1</v>
      </c>
      <c r="F1279" s="205" t="s">
        <v>1381</v>
      </c>
      <c r="G1279" s="202"/>
      <c r="H1279" s="204" t="s">
        <v>1</v>
      </c>
      <c r="I1279" s="206"/>
      <c r="J1279" s="202"/>
      <c r="K1279" s="202"/>
      <c r="L1279" s="207"/>
      <c r="M1279" s="208"/>
      <c r="N1279" s="209"/>
      <c r="O1279" s="209"/>
      <c r="P1279" s="209"/>
      <c r="Q1279" s="209"/>
      <c r="R1279" s="209"/>
      <c r="S1279" s="209"/>
      <c r="T1279" s="210"/>
      <c r="AT1279" s="211" t="s">
        <v>129</v>
      </c>
      <c r="AU1279" s="211" t="s">
        <v>127</v>
      </c>
      <c r="AV1279" s="13" t="s">
        <v>80</v>
      </c>
      <c r="AW1279" s="13" t="s">
        <v>30</v>
      </c>
      <c r="AX1279" s="13" t="s">
        <v>72</v>
      </c>
      <c r="AY1279" s="211" t="s">
        <v>119</v>
      </c>
    </row>
    <row r="1280" spans="1:65" s="14" customFormat="1" ht="11.25">
      <c r="B1280" s="212"/>
      <c r="C1280" s="213"/>
      <c r="D1280" s="203" t="s">
        <v>129</v>
      </c>
      <c r="E1280" s="214" t="s">
        <v>1</v>
      </c>
      <c r="F1280" s="215" t="s">
        <v>2096</v>
      </c>
      <c r="G1280" s="213"/>
      <c r="H1280" s="216">
        <v>3.82</v>
      </c>
      <c r="I1280" s="217"/>
      <c r="J1280" s="213"/>
      <c r="K1280" s="213"/>
      <c r="L1280" s="218"/>
      <c r="M1280" s="219"/>
      <c r="N1280" s="220"/>
      <c r="O1280" s="220"/>
      <c r="P1280" s="220"/>
      <c r="Q1280" s="220"/>
      <c r="R1280" s="220"/>
      <c r="S1280" s="220"/>
      <c r="T1280" s="221"/>
      <c r="AT1280" s="222" t="s">
        <v>129</v>
      </c>
      <c r="AU1280" s="222" t="s">
        <v>127</v>
      </c>
      <c r="AV1280" s="14" t="s">
        <v>127</v>
      </c>
      <c r="AW1280" s="14" t="s">
        <v>30</v>
      </c>
      <c r="AX1280" s="14" t="s">
        <v>72</v>
      </c>
      <c r="AY1280" s="222" t="s">
        <v>119</v>
      </c>
    </row>
    <row r="1281" spans="1:65" s="13" customFormat="1" ht="11.25">
      <c r="B1281" s="201"/>
      <c r="C1281" s="202"/>
      <c r="D1281" s="203" t="s">
        <v>129</v>
      </c>
      <c r="E1281" s="204" t="s">
        <v>1</v>
      </c>
      <c r="F1281" s="205" t="s">
        <v>2097</v>
      </c>
      <c r="G1281" s="202"/>
      <c r="H1281" s="204" t="s">
        <v>1</v>
      </c>
      <c r="I1281" s="206"/>
      <c r="J1281" s="202"/>
      <c r="K1281" s="202"/>
      <c r="L1281" s="207"/>
      <c r="M1281" s="208"/>
      <c r="N1281" s="209"/>
      <c r="O1281" s="209"/>
      <c r="P1281" s="209"/>
      <c r="Q1281" s="209"/>
      <c r="R1281" s="209"/>
      <c r="S1281" s="209"/>
      <c r="T1281" s="210"/>
      <c r="AT1281" s="211" t="s">
        <v>129</v>
      </c>
      <c r="AU1281" s="211" t="s">
        <v>127</v>
      </c>
      <c r="AV1281" s="13" t="s">
        <v>80</v>
      </c>
      <c r="AW1281" s="13" t="s">
        <v>30</v>
      </c>
      <c r="AX1281" s="13" t="s">
        <v>72</v>
      </c>
      <c r="AY1281" s="211" t="s">
        <v>119</v>
      </c>
    </row>
    <row r="1282" spans="1:65" s="13" customFormat="1" ht="11.25">
      <c r="B1282" s="201"/>
      <c r="C1282" s="202"/>
      <c r="D1282" s="203" t="s">
        <v>129</v>
      </c>
      <c r="E1282" s="204" t="s">
        <v>1</v>
      </c>
      <c r="F1282" s="205" t="s">
        <v>248</v>
      </c>
      <c r="G1282" s="202"/>
      <c r="H1282" s="204" t="s">
        <v>1</v>
      </c>
      <c r="I1282" s="206"/>
      <c r="J1282" s="202"/>
      <c r="K1282" s="202"/>
      <c r="L1282" s="207"/>
      <c r="M1282" s="208"/>
      <c r="N1282" s="209"/>
      <c r="O1282" s="209"/>
      <c r="P1282" s="209"/>
      <c r="Q1282" s="209"/>
      <c r="R1282" s="209"/>
      <c r="S1282" s="209"/>
      <c r="T1282" s="210"/>
      <c r="AT1282" s="211" t="s">
        <v>129</v>
      </c>
      <c r="AU1282" s="211" t="s">
        <v>127</v>
      </c>
      <c r="AV1282" s="13" t="s">
        <v>80</v>
      </c>
      <c r="AW1282" s="13" t="s">
        <v>30</v>
      </c>
      <c r="AX1282" s="13" t="s">
        <v>72</v>
      </c>
      <c r="AY1282" s="211" t="s">
        <v>119</v>
      </c>
    </row>
    <row r="1283" spans="1:65" s="14" customFormat="1" ht="11.25">
      <c r="B1283" s="212"/>
      <c r="C1283" s="213"/>
      <c r="D1283" s="203" t="s">
        <v>129</v>
      </c>
      <c r="E1283" s="214" t="s">
        <v>1</v>
      </c>
      <c r="F1283" s="215" t="s">
        <v>2098</v>
      </c>
      <c r="G1283" s="213"/>
      <c r="H1283" s="216">
        <v>2.9789999999999996</v>
      </c>
      <c r="I1283" s="217"/>
      <c r="J1283" s="213"/>
      <c r="K1283" s="213"/>
      <c r="L1283" s="218"/>
      <c r="M1283" s="219"/>
      <c r="N1283" s="220"/>
      <c r="O1283" s="220"/>
      <c r="P1283" s="220"/>
      <c r="Q1283" s="220"/>
      <c r="R1283" s="220"/>
      <c r="S1283" s="220"/>
      <c r="T1283" s="221"/>
      <c r="AT1283" s="222" t="s">
        <v>129</v>
      </c>
      <c r="AU1283" s="222" t="s">
        <v>127</v>
      </c>
      <c r="AV1283" s="14" t="s">
        <v>127</v>
      </c>
      <c r="AW1283" s="14" t="s">
        <v>30</v>
      </c>
      <c r="AX1283" s="14" t="s">
        <v>72</v>
      </c>
      <c r="AY1283" s="222" t="s">
        <v>119</v>
      </c>
    </row>
    <row r="1284" spans="1:65" s="13" customFormat="1" ht="11.25">
      <c r="B1284" s="201"/>
      <c r="C1284" s="202"/>
      <c r="D1284" s="203" t="s">
        <v>129</v>
      </c>
      <c r="E1284" s="204" t="s">
        <v>1</v>
      </c>
      <c r="F1284" s="205" t="s">
        <v>246</v>
      </c>
      <c r="G1284" s="202"/>
      <c r="H1284" s="204" t="s">
        <v>1</v>
      </c>
      <c r="I1284" s="206"/>
      <c r="J1284" s="202"/>
      <c r="K1284" s="202"/>
      <c r="L1284" s="207"/>
      <c r="M1284" s="208"/>
      <c r="N1284" s="209"/>
      <c r="O1284" s="209"/>
      <c r="P1284" s="209"/>
      <c r="Q1284" s="209"/>
      <c r="R1284" s="209"/>
      <c r="S1284" s="209"/>
      <c r="T1284" s="210"/>
      <c r="AT1284" s="211" t="s">
        <v>129</v>
      </c>
      <c r="AU1284" s="211" t="s">
        <v>127</v>
      </c>
      <c r="AV1284" s="13" t="s">
        <v>80</v>
      </c>
      <c r="AW1284" s="13" t="s">
        <v>30</v>
      </c>
      <c r="AX1284" s="13" t="s">
        <v>72</v>
      </c>
      <c r="AY1284" s="211" t="s">
        <v>119</v>
      </c>
    </row>
    <row r="1285" spans="1:65" s="14" customFormat="1" ht="11.25">
      <c r="B1285" s="212"/>
      <c r="C1285" s="213"/>
      <c r="D1285" s="203" t="s">
        <v>129</v>
      </c>
      <c r="E1285" s="214" t="s">
        <v>1</v>
      </c>
      <c r="F1285" s="215" t="s">
        <v>2099</v>
      </c>
      <c r="G1285" s="213"/>
      <c r="H1285" s="216">
        <v>4.6619999999999999</v>
      </c>
      <c r="I1285" s="217"/>
      <c r="J1285" s="213"/>
      <c r="K1285" s="213"/>
      <c r="L1285" s="218"/>
      <c r="M1285" s="219"/>
      <c r="N1285" s="220"/>
      <c r="O1285" s="220"/>
      <c r="P1285" s="220"/>
      <c r="Q1285" s="220"/>
      <c r="R1285" s="220"/>
      <c r="S1285" s="220"/>
      <c r="T1285" s="221"/>
      <c r="AT1285" s="222" t="s">
        <v>129</v>
      </c>
      <c r="AU1285" s="222" t="s">
        <v>127</v>
      </c>
      <c r="AV1285" s="14" t="s">
        <v>127</v>
      </c>
      <c r="AW1285" s="14" t="s">
        <v>30</v>
      </c>
      <c r="AX1285" s="14" t="s">
        <v>72</v>
      </c>
      <c r="AY1285" s="222" t="s">
        <v>119</v>
      </c>
    </row>
    <row r="1286" spans="1:65" s="15" customFormat="1" ht="11.25">
      <c r="B1286" s="223"/>
      <c r="C1286" s="224"/>
      <c r="D1286" s="203" t="s">
        <v>129</v>
      </c>
      <c r="E1286" s="225" t="s">
        <v>1</v>
      </c>
      <c r="F1286" s="226" t="s">
        <v>138</v>
      </c>
      <c r="G1286" s="224"/>
      <c r="H1286" s="227">
        <v>11.460999999999999</v>
      </c>
      <c r="I1286" s="228"/>
      <c r="J1286" s="224"/>
      <c r="K1286" s="224"/>
      <c r="L1286" s="229"/>
      <c r="M1286" s="230"/>
      <c r="N1286" s="231"/>
      <c r="O1286" s="231"/>
      <c r="P1286" s="231"/>
      <c r="Q1286" s="231"/>
      <c r="R1286" s="231"/>
      <c r="S1286" s="231"/>
      <c r="T1286" s="232"/>
      <c r="AT1286" s="233" t="s">
        <v>129</v>
      </c>
      <c r="AU1286" s="233" t="s">
        <v>127</v>
      </c>
      <c r="AV1286" s="15" t="s">
        <v>126</v>
      </c>
      <c r="AW1286" s="15" t="s">
        <v>30</v>
      </c>
      <c r="AX1286" s="15" t="s">
        <v>80</v>
      </c>
      <c r="AY1286" s="233" t="s">
        <v>119</v>
      </c>
    </row>
    <row r="1287" spans="1:65" s="12" customFormat="1" ht="25.9" customHeight="1">
      <c r="B1287" s="171"/>
      <c r="C1287" s="172"/>
      <c r="D1287" s="173" t="s">
        <v>71</v>
      </c>
      <c r="E1287" s="174" t="s">
        <v>202</v>
      </c>
      <c r="F1287" s="174" t="s">
        <v>2100</v>
      </c>
      <c r="G1287" s="172"/>
      <c r="H1287" s="172"/>
      <c r="I1287" s="175"/>
      <c r="J1287" s="176">
        <f>BK1287</f>
        <v>0</v>
      </c>
      <c r="K1287" s="172"/>
      <c r="L1287" s="177"/>
      <c r="M1287" s="178"/>
      <c r="N1287" s="179"/>
      <c r="O1287" s="179"/>
      <c r="P1287" s="180">
        <f>P1288</f>
        <v>0</v>
      </c>
      <c r="Q1287" s="179"/>
      <c r="R1287" s="180">
        <f>R1288</f>
        <v>0</v>
      </c>
      <c r="S1287" s="179"/>
      <c r="T1287" s="181">
        <f>T1288</f>
        <v>0</v>
      </c>
      <c r="AR1287" s="182" t="s">
        <v>148</v>
      </c>
      <c r="AT1287" s="183" t="s">
        <v>71</v>
      </c>
      <c r="AU1287" s="183" t="s">
        <v>72</v>
      </c>
      <c r="AY1287" s="182" t="s">
        <v>119</v>
      </c>
      <c r="BK1287" s="184">
        <f>BK1288</f>
        <v>0</v>
      </c>
    </row>
    <row r="1288" spans="1:65" s="12" customFormat="1" ht="22.9" customHeight="1">
      <c r="B1288" s="171"/>
      <c r="C1288" s="172"/>
      <c r="D1288" s="173" t="s">
        <v>71</v>
      </c>
      <c r="E1288" s="185" t="s">
        <v>2101</v>
      </c>
      <c r="F1288" s="185" t="s">
        <v>2102</v>
      </c>
      <c r="G1288" s="172"/>
      <c r="H1288" s="172"/>
      <c r="I1288" s="175"/>
      <c r="J1288" s="186">
        <f>BK1288</f>
        <v>0</v>
      </c>
      <c r="K1288" s="172"/>
      <c r="L1288" s="177"/>
      <c r="M1288" s="178"/>
      <c r="N1288" s="179"/>
      <c r="O1288" s="179"/>
      <c r="P1288" s="180">
        <f>SUM(P1289:P1291)</f>
        <v>0</v>
      </c>
      <c r="Q1288" s="179"/>
      <c r="R1288" s="180">
        <f>SUM(R1289:R1291)</f>
        <v>0</v>
      </c>
      <c r="S1288" s="179"/>
      <c r="T1288" s="181">
        <f>SUM(T1289:T1291)</f>
        <v>0</v>
      </c>
      <c r="AR1288" s="182" t="s">
        <v>148</v>
      </c>
      <c r="AT1288" s="183" t="s">
        <v>71</v>
      </c>
      <c r="AU1288" s="183" t="s">
        <v>80</v>
      </c>
      <c r="AY1288" s="182" t="s">
        <v>119</v>
      </c>
      <c r="BK1288" s="184">
        <f>SUM(BK1289:BK1291)</f>
        <v>0</v>
      </c>
    </row>
    <row r="1289" spans="1:65" s="2" customFormat="1" ht="21.75" customHeight="1">
      <c r="A1289" s="34"/>
      <c r="B1289" s="35"/>
      <c r="C1289" s="187" t="s">
        <v>2103</v>
      </c>
      <c r="D1289" s="187" t="s">
        <v>122</v>
      </c>
      <c r="E1289" s="188" t="s">
        <v>2104</v>
      </c>
      <c r="F1289" s="189" t="s">
        <v>2105</v>
      </c>
      <c r="G1289" s="190" t="s">
        <v>190</v>
      </c>
      <c r="H1289" s="191">
        <v>1</v>
      </c>
      <c r="I1289" s="192"/>
      <c r="J1289" s="193">
        <f>ROUND(I1289*H1289,2)</f>
        <v>0</v>
      </c>
      <c r="K1289" s="194"/>
      <c r="L1289" s="39"/>
      <c r="M1289" s="195" t="s">
        <v>1</v>
      </c>
      <c r="N1289" s="196" t="s">
        <v>38</v>
      </c>
      <c r="O1289" s="71"/>
      <c r="P1289" s="197">
        <f>O1289*H1289</f>
        <v>0</v>
      </c>
      <c r="Q1289" s="197">
        <v>0</v>
      </c>
      <c r="R1289" s="197">
        <f>Q1289*H1289</f>
        <v>0</v>
      </c>
      <c r="S1289" s="197">
        <v>0</v>
      </c>
      <c r="T1289" s="198">
        <f>S1289*H1289</f>
        <v>0</v>
      </c>
      <c r="U1289" s="34"/>
      <c r="V1289" s="34"/>
      <c r="W1289" s="34"/>
      <c r="X1289" s="34"/>
      <c r="Y1289" s="34"/>
      <c r="Z1289" s="34"/>
      <c r="AA1289" s="34"/>
      <c r="AB1289" s="34"/>
      <c r="AC1289" s="34"/>
      <c r="AD1289" s="34"/>
      <c r="AE1289" s="34"/>
      <c r="AR1289" s="199" t="s">
        <v>564</v>
      </c>
      <c r="AT1289" s="199" t="s">
        <v>122</v>
      </c>
      <c r="AU1289" s="199" t="s">
        <v>127</v>
      </c>
      <c r="AY1289" s="17" t="s">
        <v>119</v>
      </c>
      <c r="BE1289" s="200">
        <f>IF(N1289="základní",J1289,0)</f>
        <v>0</v>
      </c>
      <c r="BF1289" s="200">
        <f>IF(N1289="snížená",J1289,0)</f>
        <v>0</v>
      </c>
      <c r="BG1289" s="200">
        <f>IF(N1289="zákl. přenesená",J1289,0)</f>
        <v>0</v>
      </c>
      <c r="BH1289" s="200">
        <f>IF(N1289="sníž. přenesená",J1289,0)</f>
        <v>0</v>
      </c>
      <c r="BI1289" s="200">
        <f>IF(N1289="nulová",J1289,0)</f>
        <v>0</v>
      </c>
      <c r="BJ1289" s="17" t="s">
        <v>127</v>
      </c>
      <c r="BK1289" s="200">
        <f>ROUND(I1289*H1289,2)</f>
        <v>0</v>
      </c>
      <c r="BL1289" s="17" t="s">
        <v>564</v>
      </c>
      <c r="BM1289" s="199" t="s">
        <v>2106</v>
      </c>
    </row>
    <row r="1290" spans="1:65" s="13" customFormat="1" ht="11.25">
      <c r="B1290" s="201"/>
      <c r="C1290" s="202"/>
      <c r="D1290" s="203" t="s">
        <v>129</v>
      </c>
      <c r="E1290" s="204" t="s">
        <v>1</v>
      </c>
      <c r="F1290" s="205" t="s">
        <v>232</v>
      </c>
      <c r="G1290" s="202"/>
      <c r="H1290" s="204" t="s">
        <v>1</v>
      </c>
      <c r="I1290" s="206"/>
      <c r="J1290" s="202"/>
      <c r="K1290" s="202"/>
      <c r="L1290" s="207"/>
      <c r="M1290" s="208"/>
      <c r="N1290" s="209"/>
      <c r="O1290" s="209"/>
      <c r="P1290" s="209"/>
      <c r="Q1290" s="209"/>
      <c r="R1290" s="209"/>
      <c r="S1290" s="209"/>
      <c r="T1290" s="210"/>
      <c r="AT1290" s="211" t="s">
        <v>129</v>
      </c>
      <c r="AU1290" s="211" t="s">
        <v>127</v>
      </c>
      <c r="AV1290" s="13" t="s">
        <v>80</v>
      </c>
      <c r="AW1290" s="13" t="s">
        <v>30</v>
      </c>
      <c r="AX1290" s="13" t="s">
        <v>72</v>
      </c>
      <c r="AY1290" s="211" t="s">
        <v>119</v>
      </c>
    </row>
    <row r="1291" spans="1:65" s="14" customFormat="1" ht="11.25">
      <c r="B1291" s="212"/>
      <c r="C1291" s="213"/>
      <c r="D1291" s="203" t="s">
        <v>129</v>
      </c>
      <c r="E1291" s="214" t="s">
        <v>1</v>
      </c>
      <c r="F1291" s="215" t="s">
        <v>80</v>
      </c>
      <c r="G1291" s="213"/>
      <c r="H1291" s="216">
        <v>1</v>
      </c>
      <c r="I1291" s="217"/>
      <c r="J1291" s="213"/>
      <c r="K1291" s="213"/>
      <c r="L1291" s="218"/>
      <c r="M1291" s="219"/>
      <c r="N1291" s="220"/>
      <c r="O1291" s="220"/>
      <c r="P1291" s="220"/>
      <c r="Q1291" s="220"/>
      <c r="R1291" s="220"/>
      <c r="S1291" s="220"/>
      <c r="T1291" s="221"/>
      <c r="AT1291" s="222" t="s">
        <v>129</v>
      </c>
      <c r="AU1291" s="222" t="s">
        <v>127</v>
      </c>
      <c r="AV1291" s="14" t="s">
        <v>127</v>
      </c>
      <c r="AW1291" s="14" t="s">
        <v>30</v>
      </c>
      <c r="AX1291" s="14" t="s">
        <v>80</v>
      </c>
      <c r="AY1291" s="222" t="s">
        <v>119</v>
      </c>
    </row>
    <row r="1292" spans="1:65" s="12" customFormat="1" ht="25.9" customHeight="1">
      <c r="B1292" s="171"/>
      <c r="C1292" s="172"/>
      <c r="D1292" s="173" t="s">
        <v>71</v>
      </c>
      <c r="E1292" s="174" t="s">
        <v>2107</v>
      </c>
      <c r="F1292" s="174" t="s">
        <v>2108</v>
      </c>
      <c r="G1292" s="172"/>
      <c r="H1292" s="172"/>
      <c r="I1292" s="175"/>
      <c r="J1292" s="176">
        <f>BK1292</f>
        <v>0</v>
      </c>
      <c r="K1292" s="172"/>
      <c r="L1292" s="177"/>
      <c r="M1292" s="178"/>
      <c r="N1292" s="179"/>
      <c r="O1292" s="179"/>
      <c r="P1292" s="180">
        <f>SUM(P1293:P1297)</f>
        <v>0</v>
      </c>
      <c r="Q1292" s="179"/>
      <c r="R1292" s="180">
        <f>SUM(R1293:R1297)</f>
        <v>0</v>
      </c>
      <c r="S1292" s="179"/>
      <c r="T1292" s="181">
        <f>SUM(T1293:T1297)</f>
        <v>0</v>
      </c>
      <c r="AR1292" s="182" t="s">
        <v>126</v>
      </c>
      <c r="AT1292" s="183" t="s">
        <v>71</v>
      </c>
      <c r="AU1292" s="183" t="s">
        <v>72</v>
      </c>
      <c r="AY1292" s="182" t="s">
        <v>119</v>
      </c>
      <c r="BK1292" s="184">
        <f>SUM(BK1293:BK1297)</f>
        <v>0</v>
      </c>
    </row>
    <row r="1293" spans="1:65" s="2" customFormat="1" ht="21.75" customHeight="1">
      <c r="A1293" s="34"/>
      <c r="B1293" s="35"/>
      <c r="C1293" s="187" t="s">
        <v>2109</v>
      </c>
      <c r="D1293" s="187" t="s">
        <v>122</v>
      </c>
      <c r="E1293" s="188" t="s">
        <v>2110</v>
      </c>
      <c r="F1293" s="189" t="s">
        <v>2111</v>
      </c>
      <c r="G1293" s="190" t="s">
        <v>2112</v>
      </c>
      <c r="H1293" s="191">
        <v>6</v>
      </c>
      <c r="I1293" s="192"/>
      <c r="J1293" s="193">
        <f>ROUND(I1293*H1293,2)</f>
        <v>0</v>
      </c>
      <c r="K1293" s="194"/>
      <c r="L1293" s="39"/>
      <c r="M1293" s="195" t="s">
        <v>1</v>
      </c>
      <c r="N1293" s="196" t="s">
        <v>38</v>
      </c>
      <c r="O1293" s="71"/>
      <c r="P1293" s="197">
        <f>O1293*H1293</f>
        <v>0</v>
      </c>
      <c r="Q1293" s="197">
        <v>0</v>
      </c>
      <c r="R1293" s="197">
        <f>Q1293*H1293</f>
        <v>0</v>
      </c>
      <c r="S1293" s="197">
        <v>0</v>
      </c>
      <c r="T1293" s="198">
        <f>S1293*H1293</f>
        <v>0</v>
      </c>
      <c r="U1293" s="34"/>
      <c r="V1293" s="34"/>
      <c r="W1293" s="34"/>
      <c r="X1293" s="34"/>
      <c r="Y1293" s="34"/>
      <c r="Z1293" s="34"/>
      <c r="AA1293" s="34"/>
      <c r="AB1293" s="34"/>
      <c r="AC1293" s="34"/>
      <c r="AD1293" s="34"/>
      <c r="AE1293" s="34"/>
      <c r="AR1293" s="199" t="s">
        <v>2113</v>
      </c>
      <c r="AT1293" s="199" t="s">
        <v>122</v>
      </c>
      <c r="AU1293" s="199" t="s">
        <v>80</v>
      </c>
      <c r="AY1293" s="17" t="s">
        <v>119</v>
      </c>
      <c r="BE1293" s="200">
        <f>IF(N1293="základní",J1293,0)</f>
        <v>0</v>
      </c>
      <c r="BF1293" s="200">
        <f>IF(N1293="snížená",J1293,0)</f>
        <v>0</v>
      </c>
      <c r="BG1293" s="200">
        <f>IF(N1293="zákl. přenesená",J1293,0)</f>
        <v>0</v>
      </c>
      <c r="BH1293" s="200">
        <f>IF(N1293="sníž. přenesená",J1293,0)</f>
        <v>0</v>
      </c>
      <c r="BI1293" s="200">
        <f>IF(N1293="nulová",J1293,0)</f>
        <v>0</v>
      </c>
      <c r="BJ1293" s="17" t="s">
        <v>127</v>
      </c>
      <c r="BK1293" s="200">
        <f>ROUND(I1293*H1293,2)</f>
        <v>0</v>
      </c>
      <c r="BL1293" s="17" t="s">
        <v>2113</v>
      </c>
      <c r="BM1293" s="199" t="s">
        <v>2114</v>
      </c>
    </row>
    <row r="1294" spans="1:65" s="13" customFormat="1" ht="11.25">
      <c r="B1294" s="201"/>
      <c r="C1294" s="202"/>
      <c r="D1294" s="203" t="s">
        <v>129</v>
      </c>
      <c r="E1294" s="204" t="s">
        <v>1</v>
      </c>
      <c r="F1294" s="205" t="s">
        <v>2115</v>
      </c>
      <c r="G1294" s="202"/>
      <c r="H1294" s="204" t="s">
        <v>1</v>
      </c>
      <c r="I1294" s="206"/>
      <c r="J1294" s="202"/>
      <c r="K1294" s="202"/>
      <c r="L1294" s="207"/>
      <c r="M1294" s="208"/>
      <c r="N1294" s="209"/>
      <c r="O1294" s="209"/>
      <c r="P1294" s="209"/>
      <c r="Q1294" s="209"/>
      <c r="R1294" s="209"/>
      <c r="S1294" s="209"/>
      <c r="T1294" s="210"/>
      <c r="AT1294" s="211" t="s">
        <v>129</v>
      </c>
      <c r="AU1294" s="211" t="s">
        <v>80</v>
      </c>
      <c r="AV1294" s="13" t="s">
        <v>80</v>
      </c>
      <c r="AW1294" s="13" t="s">
        <v>30</v>
      </c>
      <c r="AX1294" s="13" t="s">
        <v>72</v>
      </c>
      <c r="AY1294" s="211" t="s">
        <v>119</v>
      </c>
    </row>
    <row r="1295" spans="1:65" s="13" customFormat="1" ht="22.5">
      <c r="B1295" s="201"/>
      <c r="C1295" s="202"/>
      <c r="D1295" s="203" t="s">
        <v>129</v>
      </c>
      <c r="E1295" s="204" t="s">
        <v>1</v>
      </c>
      <c r="F1295" s="205" t="s">
        <v>2116</v>
      </c>
      <c r="G1295" s="202"/>
      <c r="H1295" s="204" t="s">
        <v>1</v>
      </c>
      <c r="I1295" s="206"/>
      <c r="J1295" s="202"/>
      <c r="K1295" s="202"/>
      <c r="L1295" s="207"/>
      <c r="M1295" s="208"/>
      <c r="N1295" s="209"/>
      <c r="O1295" s="209"/>
      <c r="P1295" s="209"/>
      <c r="Q1295" s="209"/>
      <c r="R1295" s="209"/>
      <c r="S1295" s="209"/>
      <c r="T1295" s="210"/>
      <c r="AT1295" s="211" t="s">
        <v>129</v>
      </c>
      <c r="AU1295" s="211" t="s">
        <v>80</v>
      </c>
      <c r="AV1295" s="13" t="s">
        <v>80</v>
      </c>
      <c r="AW1295" s="13" t="s">
        <v>30</v>
      </c>
      <c r="AX1295" s="13" t="s">
        <v>72</v>
      </c>
      <c r="AY1295" s="211" t="s">
        <v>119</v>
      </c>
    </row>
    <row r="1296" spans="1:65" s="14" customFormat="1" ht="11.25">
      <c r="B1296" s="212"/>
      <c r="C1296" s="213"/>
      <c r="D1296" s="203" t="s">
        <v>129</v>
      </c>
      <c r="E1296" s="214" t="s">
        <v>1</v>
      </c>
      <c r="F1296" s="215" t="s">
        <v>219</v>
      </c>
      <c r="G1296" s="213"/>
      <c r="H1296" s="216">
        <v>6</v>
      </c>
      <c r="I1296" s="217"/>
      <c r="J1296" s="213"/>
      <c r="K1296" s="213"/>
      <c r="L1296" s="218"/>
      <c r="M1296" s="219"/>
      <c r="N1296" s="220"/>
      <c r="O1296" s="220"/>
      <c r="P1296" s="220"/>
      <c r="Q1296" s="220"/>
      <c r="R1296" s="220"/>
      <c r="S1296" s="220"/>
      <c r="T1296" s="221"/>
      <c r="AT1296" s="222" t="s">
        <v>129</v>
      </c>
      <c r="AU1296" s="222" t="s">
        <v>80</v>
      </c>
      <c r="AV1296" s="14" t="s">
        <v>127</v>
      </c>
      <c r="AW1296" s="14" t="s">
        <v>30</v>
      </c>
      <c r="AX1296" s="14" t="s">
        <v>80</v>
      </c>
      <c r="AY1296" s="222" t="s">
        <v>119</v>
      </c>
    </row>
    <row r="1297" spans="1:65" s="2" customFormat="1" ht="24.2" customHeight="1">
      <c r="A1297" s="34"/>
      <c r="B1297" s="35"/>
      <c r="C1297" s="187" t="s">
        <v>2117</v>
      </c>
      <c r="D1297" s="187" t="s">
        <v>122</v>
      </c>
      <c r="E1297" s="188" t="s">
        <v>2118</v>
      </c>
      <c r="F1297" s="189" t="s">
        <v>2119</v>
      </c>
      <c r="G1297" s="190" t="s">
        <v>2112</v>
      </c>
      <c r="H1297" s="191">
        <v>4</v>
      </c>
      <c r="I1297" s="192"/>
      <c r="J1297" s="193">
        <f>ROUND(I1297*H1297,2)</f>
        <v>0</v>
      </c>
      <c r="K1297" s="194"/>
      <c r="L1297" s="39"/>
      <c r="M1297" s="234" t="s">
        <v>1</v>
      </c>
      <c r="N1297" s="235" t="s">
        <v>38</v>
      </c>
      <c r="O1297" s="236"/>
      <c r="P1297" s="237">
        <f>O1297*H1297</f>
        <v>0</v>
      </c>
      <c r="Q1297" s="237">
        <v>0</v>
      </c>
      <c r="R1297" s="237">
        <f>Q1297*H1297</f>
        <v>0</v>
      </c>
      <c r="S1297" s="237">
        <v>0</v>
      </c>
      <c r="T1297" s="238">
        <f>S1297*H1297</f>
        <v>0</v>
      </c>
      <c r="U1297" s="34"/>
      <c r="V1297" s="34"/>
      <c r="W1297" s="34"/>
      <c r="X1297" s="34"/>
      <c r="Y1297" s="34"/>
      <c r="Z1297" s="34"/>
      <c r="AA1297" s="34"/>
      <c r="AB1297" s="34"/>
      <c r="AC1297" s="34"/>
      <c r="AD1297" s="34"/>
      <c r="AE1297" s="34"/>
      <c r="AR1297" s="199" t="s">
        <v>2113</v>
      </c>
      <c r="AT1297" s="199" t="s">
        <v>122</v>
      </c>
      <c r="AU1297" s="199" t="s">
        <v>80</v>
      </c>
      <c r="AY1297" s="17" t="s">
        <v>119</v>
      </c>
      <c r="BE1297" s="200">
        <f>IF(N1297="základní",J1297,0)</f>
        <v>0</v>
      </c>
      <c r="BF1297" s="200">
        <f>IF(N1297="snížená",J1297,0)</f>
        <v>0</v>
      </c>
      <c r="BG1297" s="200">
        <f>IF(N1297="zákl. přenesená",J1297,0)</f>
        <v>0</v>
      </c>
      <c r="BH1297" s="200">
        <f>IF(N1297="sníž. přenesená",J1297,0)</f>
        <v>0</v>
      </c>
      <c r="BI1297" s="200">
        <f>IF(N1297="nulová",J1297,0)</f>
        <v>0</v>
      </c>
      <c r="BJ1297" s="17" t="s">
        <v>127</v>
      </c>
      <c r="BK1297" s="200">
        <f>ROUND(I1297*H1297,2)</f>
        <v>0</v>
      </c>
      <c r="BL1297" s="17" t="s">
        <v>2113</v>
      </c>
      <c r="BM1297" s="199" t="s">
        <v>2120</v>
      </c>
    </row>
    <row r="1298" spans="1:65" s="2" customFormat="1" ht="6.95" customHeight="1">
      <c r="A1298" s="34"/>
      <c r="B1298" s="54"/>
      <c r="C1298" s="55"/>
      <c r="D1298" s="55"/>
      <c r="E1298" s="55"/>
      <c r="F1298" s="55"/>
      <c r="G1298" s="55"/>
      <c r="H1298" s="55"/>
      <c r="I1298" s="55"/>
      <c r="J1298" s="55"/>
      <c r="K1298" s="55"/>
      <c r="L1298" s="39"/>
      <c r="M1298" s="34"/>
      <c r="O1298" s="34"/>
      <c r="P1298" s="34"/>
      <c r="Q1298" s="34"/>
      <c r="R1298" s="34"/>
      <c r="S1298" s="34"/>
      <c r="T1298" s="34"/>
      <c r="U1298" s="34"/>
      <c r="V1298" s="34"/>
      <c r="W1298" s="34"/>
      <c r="X1298" s="34"/>
      <c r="Y1298" s="34"/>
      <c r="Z1298" s="34"/>
      <c r="AA1298" s="34"/>
      <c r="AB1298" s="34"/>
      <c r="AC1298" s="34"/>
      <c r="AD1298" s="34"/>
      <c r="AE1298" s="34"/>
    </row>
  </sheetData>
  <sheetProtection algorithmName="SHA-512" hashValue="dFADsSk+luM6IPvkZNw/WTfC/Nm3kkfgyz88BZy6kC6HqNfXLazomaGrlNH3KBAsZv9mIKzG+2hnly6PIIiD8w==" saltValue="MwjGfNDJBTySLk1Vqt2Yug9IsXOEpExcIDeync86H/3KoLNNjsbTASogV/TvNMD563aS9jKi4u+mBOnqapDv/A==" spinCount="100000" sheet="1" objects="1" scenarios="1" formatColumns="0" formatRows="0" autoFilter="0"/>
  <autoFilter ref="C145:K1297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80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Oprava bytů MČ Praha 6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2121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45453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29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158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ROUND(J138,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ROUND((SUM(BE138:BE676)),  2)</f>
        <v>0</v>
      </c>
      <c r="G33" s="34"/>
      <c r="H33" s="34"/>
      <c r="I33" s="124">
        <v>0.21</v>
      </c>
      <c r="J33" s="123">
        <f>ROUND(((SUM(BE138:BE676))*I33),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ROUND((SUM(BF138:BF676)),  2)</f>
        <v>0</v>
      </c>
      <c r="G34" s="34"/>
      <c r="H34" s="34"/>
      <c r="I34" s="124">
        <v>0.12</v>
      </c>
      <c r="J34" s="123">
        <f>ROUND(((SUM(BF138:BF676))*I34),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ROUND((SUM(BG138:BG676)),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ROUND((SUM(BH138:BH676)),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ROUND((SUM(BI138:BI676)),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Oprava bytů MČ Praha 6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23 - Oprava bytu č. 4, Bělohorská 1682/74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45453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29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J138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2:12" s="9" customFormat="1" ht="24.95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J139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160</v>
      </c>
      <c r="E98" s="156"/>
      <c r="F98" s="156"/>
      <c r="G98" s="156"/>
      <c r="H98" s="156"/>
      <c r="I98" s="156"/>
      <c r="J98" s="157">
        <f>J140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100</v>
      </c>
      <c r="E99" s="156"/>
      <c r="F99" s="156"/>
      <c r="G99" s="156"/>
      <c r="H99" s="156"/>
      <c r="I99" s="156"/>
      <c r="J99" s="157">
        <f>J156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161</v>
      </c>
      <c r="E100" s="156"/>
      <c r="F100" s="156"/>
      <c r="G100" s="156"/>
      <c r="H100" s="156"/>
      <c r="I100" s="156"/>
      <c r="J100" s="157">
        <f>J165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162</v>
      </c>
      <c r="E101" s="156"/>
      <c r="F101" s="156"/>
      <c r="G101" s="156"/>
      <c r="H101" s="156"/>
      <c r="I101" s="156"/>
      <c r="J101" s="157">
        <f>J172</f>
        <v>0</v>
      </c>
      <c r="K101" s="154"/>
      <c r="L101" s="158"/>
    </row>
    <row r="102" spans="2:12" s="9" customFormat="1" ht="24.95" customHeight="1">
      <c r="B102" s="147"/>
      <c r="C102" s="148"/>
      <c r="D102" s="149" t="s">
        <v>163</v>
      </c>
      <c r="E102" s="150"/>
      <c r="F102" s="150"/>
      <c r="G102" s="150"/>
      <c r="H102" s="150"/>
      <c r="I102" s="150"/>
      <c r="J102" s="151">
        <f>J175</f>
        <v>0</v>
      </c>
      <c r="K102" s="148"/>
      <c r="L102" s="152"/>
    </row>
    <row r="103" spans="2:12" s="10" customFormat="1" ht="19.899999999999999" customHeight="1">
      <c r="B103" s="153"/>
      <c r="C103" s="154"/>
      <c r="D103" s="155" t="s">
        <v>166</v>
      </c>
      <c r="E103" s="156"/>
      <c r="F103" s="156"/>
      <c r="G103" s="156"/>
      <c r="H103" s="156"/>
      <c r="I103" s="156"/>
      <c r="J103" s="157">
        <f>J176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167</v>
      </c>
      <c r="E104" s="156"/>
      <c r="F104" s="156"/>
      <c r="G104" s="156"/>
      <c r="H104" s="156"/>
      <c r="I104" s="156"/>
      <c r="J104" s="157">
        <f>J178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168</v>
      </c>
      <c r="E105" s="156"/>
      <c r="F105" s="156"/>
      <c r="G105" s="156"/>
      <c r="H105" s="156"/>
      <c r="I105" s="156"/>
      <c r="J105" s="157">
        <f>J186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171</v>
      </c>
      <c r="E106" s="156"/>
      <c r="F106" s="156"/>
      <c r="G106" s="156"/>
      <c r="H106" s="156"/>
      <c r="I106" s="156"/>
      <c r="J106" s="157">
        <f>J218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172</v>
      </c>
      <c r="E107" s="156"/>
      <c r="F107" s="156"/>
      <c r="G107" s="156"/>
      <c r="H107" s="156"/>
      <c r="I107" s="156"/>
      <c r="J107" s="157">
        <f>J239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173</v>
      </c>
      <c r="E108" s="156"/>
      <c r="F108" s="156"/>
      <c r="G108" s="156"/>
      <c r="H108" s="156"/>
      <c r="I108" s="156"/>
      <c r="J108" s="157">
        <f>J414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174</v>
      </c>
      <c r="E109" s="156"/>
      <c r="F109" s="156"/>
      <c r="G109" s="156"/>
      <c r="H109" s="156"/>
      <c r="I109" s="156"/>
      <c r="J109" s="157">
        <f>J432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176</v>
      </c>
      <c r="E110" s="156"/>
      <c r="F110" s="156"/>
      <c r="G110" s="156"/>
      <c r="H110" s="156"/>
      <c r="I110" s="156"/>
      <c r="J110" s="157">
        <f>J446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178</v>
      </c>
      <c r="E111" s="156"/>
      <c r="F111" s="156"/>
      <c r="G111" s="156"/>
      <c r="H111" s="156"/>
      <c r="I111" s="156"/>
      <c r="J111" s="157">
        <f>J475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179</v>
      </c>
      <c r="E112" s="156"/>
      <c r="F112" s="156"/>
      <c r="G112" s="156"/>
      <c r="H112" s="156"/>
      <c r="I112" s="156"/>
      <c r="J112" s="157">
        <f>J496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180</v>
      </c>
      <c r="E113" s="156"/>
      <c r="F113" s="156"/>
      <c r="G113" s="156"/>
      <c r="H113" s="156"/>
      <c r="I113" s="156"/>
      <c r="J113" s="157">
        <f>J523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181</v>
      </c>
      <c r="E114" s="156"/>
      <c r="F114" s="156"/>
      <c r="G114" s="156"/>
      <c r="H114" s="156"/>
      <c r="I114" s="156"/>
      <c r="J114" s="157">
        <f>J552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182</v>
      </c>
      <c r="E115" s="156"/>
      <c r="F115" s="156"/>
      <c r="G115" s="156"/>
      <c r="H115" s="156"/>
      <c r="I115" s="156"/>
      <c r="J115" s="157">
        <f>J570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183</v>
      </c>
      <c r="E116" s="156"/>
      <c r="F116" s="156"/>
      <c r="G116" s="156"/>
      <c r="H116" s="156"/>
      <c r="I116" s="156"/>
      <c r="J116" s="157">
        <f>J613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2122</v>
      </c>
      <c r="E117" s="156"/>
      <c r="F117" s="156"/>
      <c r="G117" s="156"/>
      <c r="H117" s="156"/>
      <c r="I117" s="156"/>
      <c r="J117" s="157">
        <f>J659</f>
        <v>0</v>
      </c>
      <c r="K117" s="154"/>
      <c r="L117" s="158"/>
    </row>
    <row r="118" spans="1:31" s="9" customFormat="1" ht="24.95" customHeight="1">
      <c r="B118" s="147"/>
      <c r="C118" s="148"/>
      <c r="D118" s="149" t="s">
        <v>186</v>
      </c>
      <c r="E118" s="150"/>
      <c r="F118" s="150"/>
      <c r="G118" s="150"/>
      <c r="H118" s="150"/>
      <c r="I118" s="150"/>
      <c r="J118" s="151">
        <f>J666</f>
        <v>0</v>
      </c>
      <c r="K118" s="148"/>
      <c r="L118" s="152"/>
    </row>
    <row r="119" spans="1:31" s="2" customFormat="1" ht="21.7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pans="1:31" s="2" customFormat="1" ht="6.95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4.95" customHeight="1">
      <c r="A125" s="34"/>
      <c r="B125" s="35"/>
      <c r="C125" s="23" t="s">
        <v>104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16</v>
      </c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304" t="str">
        <f>E7</f>
        <v>Oprava bytů MČ Praha 6</v>
      </c>
      <c r="F128" s="305"/>
      <c r="G128" s="305"/>
      <c r="H128" s="305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92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6"/>
      <c r="D130" s="36"/>
      <c r="E130" s="256" t="str">
        <f>E9</f>
        <v>23 - Oprava bytu č. 4, Bělohorská 1682/74</v>
      </c>
      <c r="F130" s="306"/>
      <c r="G130" s="306"/>
      <c r="H130" s="30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20</v>
      </c>
      <c r="D132" s="36"/>
      <c r="E132" s="36"/>
      <c r="F132" s="27" t="str">
        <f>F12</f>
        <v xml:space="preserve"> </v>
      </c>
      <c r="G132" s="36"/>
      <c r="H132" s="36"/>
      <c r="I132" s="29" t="s">
        <v>22</v>
      </c>
      <c r="J132" s="66">
        <f>IF(J12="","",J12)</f>
        <v>45453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23</v>
      </c>
      <c r="D134" s="36"/>
      <c r="E134" s="36"/>
      <c r="F134" s="27" t="str">
        <f>E15</f>
        <v xml:space="preserve"> </v>
      </c>
      <c r="G134" s="36"/>
      <c r="H134" s="36"/>
      <c r="I134" s="29" t="s">
        <v>28</v>
      </c>
      <c r="J134" s="32" t="str">
        <f>E21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>
      <c r="A135" s="34"/>
      <c r="B135" s="35"/>
      <c r="C135" s="29" t="s">
        <v>26</v>
      </c>
      <c r="D135" s="36"/>
      <c r="E135" s="36"/>
      <c r="F135" s="27" t="str">
        <f>IF(E18="","",E18)</f>
        <v>Vyplň údaj</v>
      </c>
      <c r="G135" s="36"/>
      <c r="H135" s="36"/>
      <c r="I135" s="29" t="s">
        <v>29</v>
      </c>
      <c r="J135" s="32" t="str">
        <f>E24</f>
        <v>Simona Králová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59"/>
      <c r="B137" s="160"/>
      <c r="C137" s="161" t="s">
        <v>105</v>
      </c>
      <c r="D137" s="162" t="s">
        <v>57</v>
      </c>
      <c r="E137" s="162" t="s">
        <v>53</v>
      </c>
      <c r="F137" s="162" t="s">
        <v>54</v>
      </c>
      <c r="G137" s="162" t="s">
        <v>106</v>
      </c>
      <c r="H137" s="162" t="s">
        <v>107</v>
      </c>
      <c r="I137" s="162" t="s">
        <v>108</v>
      </c>
      <c r="J137" s="163" t="s">
        <v>96</v>
      </c>
      <c r="K137" s="164" t="s">
        <v>109</v>
      </c>
      <c r="L137" s="165"/>
      <c r="M137" s="75" t="s">
        <v>1</v>
      </c>
      <c r="N137" s="76" t="s">
        <v>36</v>
      </c>
      <c r="O137" s="76" t="s">
        <v>110</v>
      </c>
      <c r="P137" s="76" t="s">
        <v>111</v>
      </c>
      <c r="Q137" s="76" t="s">
        <v>112</v>
      </c>
      <c r="R137" s="76" t="s">
        <v>113</v>
      </c>
      <c r="S137" s="76" t="s">
        <v>114</v>
      </c>
      <c r="T137" s="77" t="s">
        <v>115</v>
      </c>
      <c r="U137" s="159"/>
      <c r="V137" s="159"/>
      <c r="W137" s="159"/>
      <c r="X137" s="159"/>
      <c r="Y137" s="159"/>
      <c r="Z137" s="159"/>
      <c r="AA137" s="159"/>
      <c r="AB137" s="159"/>
      <c r="AC137" s="159"/>
      <c r="AD137" s="159"/>
      <c r="AE137" s="159"/>
    </row>
    <row r="138" spans="1:65" s="2" customFormat="1" ht="22.9" customHeight="1">
      <c r="A138" s="34"/>
      <c r="B138" s="35"/>
      <c r="C138" s="82" t="s">
        <v>116</v>
      </c>
      <c r="D138" s="36"/>
      <c r="E138" s="36"/>
      <c r="F138" s="36"/>
      <c r="G138" s="36"/>
      <c r="H138" s="36"/>
      <c r="I138" s="36"/>
      <c r="J138" s="166">
        <f>BK138</f>
        <v>0</v>
      </c>
      <c r="K138" s="36"/>
      <c r="L138" s="39"/>
      <c r="M138" s="78"/>
      <c r="N138" s="167"/>
      <c r="O138" s="79"/>
      <c r="P138" s="168">
        <f>P139+P175+P666</f>
        <v>0</v>
      </c>
      <c r="Q138" s="79"/>
      <c r="R138" s="168">
        <f>R139+R175+R666</f>
        <v>1.0169692499999998</v>
      </c>
      <c r="S138" s="79"/>
      <c r="T138" s="169">
        <f>T139+T175+T666</f>
        <v>2.0501549600000004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71</v>
      </c>
      <c r="AU138" s="17" t="s">
        <v>98</v>
      </c>
      <c r="BK138" s="170">
        <f>BK139+BK175+BK666</f>
        <v>0</v>
      </c>
    </row>
    <row r="139" spans="1:65" s="12" customFormat="1" ht="25.9" customHeight="1">
      <c r="B139" s="171"/>
      <c r="C139" s="172"/>
      <c r="D139" s="173" t="s">
        <v>71</v>
      </c>
      <c r="E139" s="174" t="s">
        <v>117</v>
      </c>
      <c r="F139" s="174" t="s">
        <v>118</v>
      </c>
      <c r="G139" s="172"/>
      <c r="H139" s="172"/>
      <c r="I139" s="175"/>
      <c r="J139" s="176">
        <f>BK139</f>
        <v>0</v>
      </c>
      <c r="K139" s="172"/>
      <c r="L139" s="177"/>
      <c r="M139" s="178"/>
      <c r="N139" s="179"/>
      <c r="O139" s="179"/>
      <c r="P139" s="180">
        <f>P140+P156+P165+P172</f>
        <v>0</v>
      </c>
      <c r="Q139" s="179"/>
      <c r="R139" s="180">
        <f>R140+R156+R165+R172</f>
        <v>0.45283499999999999</v>
      </c>
      <c r="S139" s="179"/>
      <c r="T139" s="181">
        <f>T140+T156+T165+T172</f>
        <v>0.50102000000000002</v>
      </c>
      <c r="AR139" s="182" t="s">
        <v>80</v>
      </c>
      <c r="AT139" s="183" t="s">
        <v>71</v>
      </c>
      <c r="AU139" s="183" t="s">
        <v>72</v>
      </c>
      <c r="AY139" s="182" t="s">
        <v>119</v>
      </c>
      <c r="BK139" s="184">
        <f>BK140+BK156+BK165+BK172</f>
        <v>0</v>
      </c>
    </row>
    <row r="140" spans="1:65" s="12" customFormat="1" ht="22.9" customHeight="1">
      <c r="B140" s="171"/>
      <c r="C140" s="172"/>
      <c r="D140" s="173" t="s">
        <v>71</v>
      </c>
      <c r="E140" s="185" t="s">
        <v>219</v>
      </c>
      <c r="F140" s="185" t="s">
        <v>227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SUM(P141:P155)</f>
        <v>0</v>
      </c>
      <c r="Q140" s="179"/>
      <c r="R140" s="180">
        <f>SUM(R141:R155)</f>
        <v>0.44829409999999997</v>
      </c>
      <c r="S140" s="179"/>
      <c r="T140" s="181">
        <f>SUM(T141:T155)</f>
        <v>0</v>
      </c>
      <c r="AR140" s="182" t="s">
        <v>80</v>
      </c>
      <c r="AT140" s="183" t="s">
        <v>71</v>
      </c>
      <c r="AU140" s="183" t="s">
        <v>80</v>
      </c>
      <c r="AY140" s="182" t="s">
        <v>119</v>
      </c>
      <c r="BK140" s="184">
        <f>SUM(BK141:BK155)</f>
        <v>0</v>
      </c>
    </row>
    <row r="141" spans="1:65" s="2" customFormat="1" ht="21.75" customHeight="1">
      <c r="A141" s="34"/>
      <c r="B141" s="35"/>
      <c r="C141" s="187" t="s">
        <v>80</v>
      </c>
      <c r="D141" s="187" t="s">
        <v>122</v>
      </c>
      <c r="E141" s="188" t="s">
        <v>2123</v>
      </c>
      <c r="F141" s="189" t="s">
        <v>2124</v>
      </c>
      <c r="G141" s="190" t="s">
        <v>125</v>
      </c>
      <c r="H141" s="191">
        <v>1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38</v>
      </c>
      <c r="O141" s="71"/>
      <c r="P141" s="197">
        <f>O141*H141</f>
        <v>0</v>
      </c>
      <c r="Q141" s="197">
        <v>4.0629999999999999E-2</v>
      </c>
      <c r="R141" s="197">
        <f>Q141*H141</f>
        <v>4.0629999999999999E-2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126</v>
      </c>
      <c r="AT141" s="199" t="s">
        <v>122</v>
      </c>
      <c r="AU141" s="199" t="s">
        <v>127</v>
      </c>
      <c r="AY141" s="17" t="s">
        <v>119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127</v>
      </c>
      <c r="BK141" s="200">
        <f>ROUND(I141*H141,2)</f>
        <v>0</v>
      </c>
      <c r="BL141" s="17" t="s">
        <v>126</v>
      </c>
      <c r="BM141" s="199" t="s">
        <v>2125</v>
      </c>
    </row>
    <row r="142" spans="1:65" s="13" customFormat="1" ht="11.25">
      <c r="B142" s="201"/>
      <c r="C142" s="202"/>
      <c r="D142" s="203" t="s">
        <v>129</v>
      </c>
      <c r="E142" s="204" t="s">
        <v>1</v>
      </c>
      <c r="F142" s="205" t="s">
        <v>311</v>
      </c>
      <c r="G142" s="202"/>
      <c r="H142" s="204" t="s">
        <v>1</v>
      </c>
      <c r="I142" s="206"/>
      <c r="J142" s="202"/>
      <c r="K142" s="202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129</v>
      </c>
      <c r="AU142" s="211" t="s">
        <v>127</v>
      </c>
      <c r="AV142" s="13" t="s">
        <v>80</v>
      </c>
      <c r="AW142" s="13" t="s">
        <v>30</v>
      </c>
      <c r="AX142" s="13" t="s">
        <v>72</v>
      </c>
      <c r="AY142" s="211" t="s">
        <v>119</v>
      </c>
    </row>
    <row r="143" spans="1:65" s="14" customFormat="1" ht="11.25">
      <c r="B143" s="212"/>
      <c r="C143" s="213"/>
      <c r="D143" s="203" t="s">
        <v>129</v>
      </c>
      <c r="E143" s="214" t="s">
        <v>1</v>
      </c>
      <c r="F143" s="215" t="s">
        <v>2126</v>
      </c>
      <c r="G143" s="213"/>
      <c r="H143" s="216">
        <v>1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129</v>
      </c>
      <c r="AU143" s="222" t="s">
        <v>127</v>
      </c>
      <c r="AV143" s="14" t="s">
        <v>127</v>
      </c>
      <c r="AW143" s="14" t="s">
        <v>30</v>
      </c>
      <c r="AX143" s="14" t="s">
        <v>80</v>
      </c>
      <c r="AY143" s="222" t="s">
        <v>119</v>
      </c>
    </row>
    <row r="144" spans="1:65" s="2" customFormat="1" ht="24.2" customHeight="1">
      <c r="A144" s="34"/>
      <c r="B144" s="35"/>
      <c r="C144" s="187" t="s">
        <v>127</v>
      </c>
      <c r="D144" s="187" t="s">
        <v>122</v>
      </c>
      <c r="E144" s="188" t="s">
        <v>262</v>
      </c>
      <c r="F144" s="189" t="s">
        <v>263</v>
      </c>
      <c r="G144" s="190" t="s">
        <v>125</v>
      </c>
      <c r="H144" s="191">
        <v>7.02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38</v>
      </c>
      <c r="O144" s="71"/>
      <c r="P144" s="197">
        <f>O144*H144</f>
        <v>0</v>
      </c>
      <c r="Q144" s="197">
        <v>7.3499999999999998E-3</v>
      </c>
      <c r="R144" s="197">
        <f>Q144*H144</f>
        <v>5.1596999999999997E-2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126</v>
      </c>
      <c r="AT144" s="199" t="s">
        <v>122</v>
      </c>
      <c r="AU144" s="199" t="s">
        <v>127</v>
      </c>
      <c r="AY144" s="17" t="s">
        <v>119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127</v>
      </c>
      <c r="BK144" s="200">
        <f>ROUND(I144*H144,2)</f>
        <v>0</v>
      </c>
      <c r="BL144" s="17" t="s">
        <v>126</v>
      </c>
      <c r="BM144" s="199" t="s">
        <v>2127</v>
      </c>
    </row>
    <row r="145" spans="1:65" s="13" customFormat="1" ht="11.25">
      <c r="B145" s="201"/>
      <c r="C145" s="202"/>
      <c r="D145" s="203" t="s">
        <v>129</v>
      </c>
      <c r="E145" s="204" t="s">
        <v>1</v>
      </c>
      <c r="F145" s="205" t="s">
        <v>2128</v>
      </c>
      <c r="G145" s="202"/>
      <c r="H145" s="204" t="s">
        <v>1</v>
      </c>
      <c r="I145" s="206"/>
      <c r="J145" s="202"/>
      <c r="K145" s="202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129</v>
      </c>
      <c r="AU145" s="211" t="s">
        <v>127</v>
      </c>
      <c r="AV145" s="13" t="s">
        <v>80</v>
      </c>
      <c r="AW145" s="13" t="s">
        <v>30</v>
      </c>
      <c r="AX145" s="13" t="s">
        <v>72</v>
      </c>
      <c r="AY145" s="211" t="s">
        <v>119</v>
      </c>
    </row>
    <row r="146" spans="1:65" s="14" customFormat="1" ht="11.25">
      <c r="B146" s="212"/>
      <c r="C146" s="213"/>
      <c r="D146" s="203" t="s">
        <v>129</v>
      </c>
      <c r="E146" s="214" t="s">
        <v>1</v>
      </c>
      <c r="F146" s="215" t="s">
        <v>2129</v>
      </c>
      <c r="G146" s="213"/>
      <c r="H146" s="216">
        <v>7.0200000000000005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129</v>
      </c>
      <c r="AU146" s="222" t="s">
        <v>127</v>
      </c>
      <c r="AV146" s="14" t="s">
        <v>127</v>
      </c>
      <c r="AW146" s="14" t="s">
        <v>30</v>
      </c>
      <c r="AX146" s="14" t="s">
        <v>80</v>
      </c>
      <c r="AY146" s="222" t="s">
        <v>119</v>
      </c>
    </row>
    <row r="147" spans="1:65" s="2" customFormat="1" ht="24.2" customHeight="1">
      <c r="A147" s="34"/>
      <c r="B147" s="35"/>
      <c r="C147" s="187" t="s">
        <v>148</v>
      </c>
      <c r="D147" s="187" t="s">
        <v>122</v>
      </c>
      <c r="E147" s="188" t="s">
        <v>278</v>
      </c>
      <c r="F147" s="189" t="s">
        <v>279</v>
      </c>
      <c r="G147" s="190" t="s">
        <v>125</v>
      </c>
      <c r="H147" s="191">
        <v>7.02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38</v>
      </c>
      <c r="O147" s="71"/>
      <c r="P147" s="197">
        <f>O147*H147</f>
        <v>0</v>
      </c>
      <c r="Q147" s="197">
        <v>2.5999999999999998E-4</v>
      </c>
      <c r="R147" s="197">
        <f>Q147*H147</f>
        <v>1.8251999999999997E-3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126</v>
      </c>
      <c r="AT147" s="199" t="s">
        <v>122</v>
      </c>
      <c r="AU147" s="199" t="s">
        <v>127</v>
      </c>
      <c r="AY147" s="17" t="s">
        <v>119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127</v>
      </c>
      <c r="BK147" s="200">
        <f>ROUND(I147*H147,2)</f>
        <v>0</v>
      </c>
      <c r="BL147" s="17" t="s">
        <v>126</v>
      </c>
      <c r="BM147" s="199" t="s">
        <v>2130</v>
      </c>
    </row>
    <row r="148" spans="1:65" s="2" customFormat="1" ht="24.2" customHeight="1">
      <c r="A148" s="34"/>
      <c r="B148" s="35"/>
      <c r="C148" s="187" t="s">
        <v>126</v>
      </c>
      <c r="D148" s="187" t="s">
        <v>122</v>
      </c>
      <c r="E148" s="188" t="s">
        <v>300</v>
      </c>
      <c r="F148" s="189" t="s">
        <v>301</v>
      </c>
      <c r="G148" s="190" t="s">
        <v>125</v>
      </c>
      <c r="H148" s="191">
        <v>7.02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38</v>
      </c>
      <c r="O148" s="71"/>
      <c r="P148" s="197">
        <f>O148*H148</f>
        <v>0</v>
      </c>
      <c r="Q148" s="197">
        <v>4.0000000000000001E-3</v>
      </c>
      <c r="R148" s="197">
        <f>Q148*H148</f>
        <v>2.8079999999999997E-2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126</v>
      </c>
      <c r="AT148" s="199" t="s">
        <v>122</v>
      </c>
      <c r="AU148" s="199" t="s">
        <v>127</v>
      </c>
      <c r="AY148" s="17" t="s">
        <v>119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127</v>
      </c>
      <c r="BK148" s="200">
        <f>ROUND(I148*H148,2)</f>
        <v>0</v>
      </c>
      <c r="BL148" s="17" t="s">
        <v>126</v>
      </c>
      <c r="BM148" s="199" t="s">
        <v>2131</v>
      </c>
    </row>
    <row r="149" spans="1:65" s="2" customFormat="1" ht="21.75" customHeight="1">
      <c r="A149" s="34"/>
      <c r="B149" s="35"/>
      <c r="C149" s="187" t="s">
        <v>145</v>
      </c>
      <c r="D149" s="187" t="s">
        <v>122</v>
      </c>
      <c r="E149" s="188" t="s">
        <v>2132</v>
      </c>
      <c r="F149" s="189" t="s">
        <v>2133</v>
      </c>
      <c r="G149" s="190" t="s">
        <v>125</v>
      </c>
      <c r="H149" s="191">
        <v>4.53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38</v>
      </c>
      <c r="O149" s="71"/>
      <c r="P149" s="197">
        <f>O149*H149</f>
        <v>0</v>
      </c>
      <c r="Q149" s="197">
        <v>4.0629999999999999E-2</v>
      </c>
      <c r="R149" s="197">
        <f>Q149*H149</f>
        <v>0.18405390000000002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126</v>
      </c>
      <c r="AT149" s="199" t="s">
        <v>122</v>
      </c>
      <c r="AU149" s="199" t="s">
        <v>127</v>
      </c>
      <c r="AY149" s="17" t="s">
        <v>119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127</v>
      </c>
      <c r="BK149" s="200">
        <f>ROUND(I149*H149,2)</f>
        <v>0</v>
      </c>
      <c r="BL149" s="17" t="s">
        <v>126</v>
      </c>
      <c r="BM149" s="199" t="s">
        <v>2134</v>
      </c>
    </row>
    <row r="150" spans="1:65" s="13" customFormat="1" ht="11.25">
      <c r="B150" s="201"/>
      <c r="C150" s="202"/>
      <c r="D150" s="203" t="s">
        <v>129</v>
      </c>
      <c r="E150" s="204" t="s">
        <v>1</v>
      </c>
      <c r="F150" s="205" t="s">
        <v>311</v>
      </c>
      <c r="G150" s="202"/>
      <c r="H150" s="204" t="s">
        <v>1</v>
      </c>
      <c r="I150" s="206"/>
      <c r="J150" s="202"/>
      <c r="K150" s="202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129</v>
      </c>
      <c r="AU150" s="211" t="s">
        <v>127</v>
      </c>
      <c r="AV150" s="13" t="s">
        <v>80</v>
      </c>
      <c r="AW150" s="13" t="s">
        <v>30</v>
      </c>
      <c r="AX150" s="13" t="s">
        <v>72</v>
      </c>
      <c r="AY150" s="211" t="s">
        <v>119</v>
      </c>
    </row>
    <row r="151" spans="1:65" s="14" customFormat="1" ht="11.25">
      <c r="B151" s="212"/>
      <c r="C151" s="213"/>
      <c r="D151" s="203" t="s">
        <v>129</v>
      </c>
      <c r="E151" s="214" t="s">
        <v>1</v>
      </c>
      <c r="F151" s="215" t="s">
        <v>2135</v>
      </c>
      <c r="G151" s="213"/>
      <c r="H151" s="216">
        <v>4.53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129</v>
      </c>
      <c r="AU151" s="222" t="s">
        <v>127</v>
      </c>
      <c r="AV151" s="14" t="s">
        <v>127</v>
      </c>
      <c r="AW151" s="14" t="s">
        <v>30</v>
      </c>
      <c r="AX151" s="14" t="s">
        <v>80</v>
      </c>
      <c r="AY151" s="222" t="s">
        <v>119</v>
      </c>
    </row>
    <row r="152" spans="1:65" s="2" customFormat="1" ht="24.2" customHeight="1">
      <c r="A152" s="34"/>
      <c r="B152" s="35"/>
      <c r="C152" s="187" t="s">
        <v>219</v>
      </c>
      <c r="D152" s="187" t="s">
        <v>122</v>
      </c>
      <c r="E152" s="188" t="s">
        <v>2136</v>
      </c>
      <c r="F152" s="189" t="s">
        <v>317</v>
      </c>
      <c r="G152" s="190" t="s">
        <v>190</v>
      </c>
      <c r="H152" s="191">
        <v>10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38</v>
      </c>
      <c r="O152" s="71"/>
      <c r="P152" s="197">
        <f>O152*H152</f>
        <v>0</v>
      </c>
      <c r="Q152" s="197">
        <v>3.3999999999999998E-3</v>
      </c>
      <c r="R152" s="197">
        <f>Q152*H152</f>
        <v>3.3999999999999996E-2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126</v>
      </c>
      <c r="AT152" s="199" t="s">
        <v>122</v>
      </c>
      <c r="AU152" s="199" t="s">
        <v>127</v>
      </c>
      <c r="AY152" s="17" t="s">
        <v>119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127</v>
      </c>
      <c r="BK152" s="200">
        <f>ROUND(I152*H152,2)</f>
        <v>0</v>
      </c>
      <c r="BL152" s="17" t="s">
        <v>126</v>
      </c>
      <c r="BM152" s="199" t="s">
        <v>2137</v>
      </c>
    </row>
    <row r="153" spans="1:65" s="13" customFormat="1" ht="11.25">
      <c r="B153" s="201"/>
      <c r="C153" s="202"/>
      <c r="D153" s="203" t="s">
        <v>129</v>
      </c>
      <c r="E153" s="204" t="s">
        <v>1</v>
      </c>
      <c r="F153" s="205" t="s">
        <v>319</v>
      </c>
      <c r="G153" s="202"/>
      <c r="H153" s="204" t="s">
        <v>1</v>
      </c>
      <c r="I153" s="206"/>
      <c r="J153" s="202"/>
      <c r="K153" s="202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129</v>
      </c>
      <c r="AU153" s="211" t="s">
        <v>127</v>
      </c>
      <c r="AV153" s="13" t="s">
        <v>80</v>
      </c>
      <c r="AW153" s="13" t="s">
        <v>30</v>
      </c>
      <c r="AX153" s="13" t="s">
        <v>72</v>
      </c>
      <c r="AY153" s="211" t="s">
        <v>119</v>
      </c>
    </row>
    <row r="154" spans="1:65" s="14" customFormat="1" ht="11.25">
      <c r="B154" s="212"/>
      <c r="C154" s="213"/>
      <c r="D154" s="203" t="s">
        <v>129</v>
      </c>
      <c r="E154" s="214" t="s">
        <v>1</v>
      </c>
      <c r="F154" s="215" t="s">
        <v>261</v>
      </c>
      <c r="G154" s="213"/>
      <c r="H154" s="216">
        <v>10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129</v>
      </c>
      <c r="AU154" s="222" t="s">
        <v>127</v>
      </c>
      <c r="AV154" s="14" t="s">
        <v>127</v>
      </c>
      <c r="AW154" s="14" t="s">
        <v>30</v>
      </c>
      <c r="AX154" s="14" t="s">
        <v>80</v>
      </c>
      <c r="AY154" s="222" t="s">
        <v>119</v>
      </c>
    </row>
    <row r="155" spans="1:65" s="2" customFormat="1" ht="24.2" customHeight="1">
      <c r="A155" s="34"/>
      <c r="B155" s="35"/>
      <c r="C155" s="187" t="s">
        <v>228</v>
      </c>
      <c r="D155" s="187" t="s">
        <v>122</v>
      </c>
      <c r="E155" s="188" t="s">
        <v>321</v>
      </c>
      <c r="F155" s="189" t="s">
        <v>322</v>
      </c>
      <c r="G155" s="190" t="s">
        <v>125</v>
      </c>
      <c r="H155" s="191">
        <v>7.02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38</v>
      </c>
      <c r="O155" s="71"/>
      <c r="P155" s="197">
        <f>O155*H155</f>
        <v>0</v>
      </c>
      <c r="Q155" s="197">
        <v>1.54E-2</v>
      </c>
      <c r="R155" s="197">
        <f>Q155*H155</f>
        <v>0.108108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126</v>
      </c>
      <c r="AT155" s="199" t="s">
        <v>122</v>
      </c>
      <c r="AU155" s="199" t="s">
        <v>127</v>
      </c>
      <c r="AY155" s="17" t="s">
        <v>119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127</v>
      </c>
      <c r="BK155" s="200">
        <f>ROUND(I155*H155,2)</f>
        <v>0</v>
      </c>
      <c r="BL155" s="17" t="s">
        <v>126</v>
      </c>
      <c r="BM155" s="199" t="s">
        <v>2138</v>
      </c>
    </row>
    <row r="156" spans="1:65" s="12" customFormat="1" ht="22.9" customHeight="1">
      <c r="B156" s="171"/>
      <c r="C156" s="172"/>
      <c r="D156" s="173" t="s">
        <v>71</v>
      </c>
      <c r="E156" s="185" t="s">
        <v>120</v>
      </c>
      <c r="F156" s="185" t="s">
        <v>121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SUM(P157:P164)</f>
        <v>0</v>
      </c>
      <c r="Q156" s="179"/>
      <c r="R156" s="180">
        <f>SUM(R157:R164)</f>
        <v>4.5408999999999996E-3</v>
      </c>
      <c r="S156" s="179"/>
      <c r="T156" s="181">
        <f>SUM(T157:T164)</f>
        <v>0.50102000000000002</v>
      </c>
      <c r="AR156" s="182" t="s">
        <v>80</v>
      </c>
      <c r="AT156" s="183" t="s">
        <v>71</v>
      </c>
      <c r="AU156" s="183" t="s">
        <v>80</v>
      </c>
      <c r="AY156" s="182" t="s">
        <v>119</v>
      </c>
      <c r="BK156" s="184">
        <f>SUM(BK157:BK164)</f>
        <v>0</v>
      </c>
    </row>
    <row r="157" spans="1:65" s="2" customFormat="1" ht="33" customHeight="1">
      <c r="A157" s="34"/>
      <c r="B157" s="35"/>
      <c r="C157" s="187" t="s">
        <v>205</v>
      </c>
      <c r="D157" s="187" t="s">
        <v>122</v>
      </c>
      <c r="E157" s="188" t="s">
        <v>357</v>
      </c>
      <c r="F157" s="189" t="s">
        <v>358</v>
      </c>
      <c r="G157" s="190" t="s">
        <v>125</v>
      </c>
      <c r="H157" s="191">
        <v>34.93</v>
      </c>
      <c r="I157" s="192"/>
      <c r="J157" s="193">
        <f>ROUND(I157*H157,2)</f>
        <v>0</v>
      </c>
      <c r="K157" s="194"/>
      <c r="L157" s="39"/>
      <c r="M157" s="195" t="s">
        <v>1</v>
      </c>
      <c r="N157" s="196" t="s">
        <v>38</v>
      </c>
      <c r="O157" s="71"/>
      <c r="P157" s="197">
        <f>O157*H157</f>
        <v>0</v>
      </c>
      <c r="Q157" s="197">
        <v>1.2999999999999999E-4</v>
      </c>
      <c r="R157" s="197">
        <f>Q157*H157</f>
        <v>4.5408999999999996E-3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126</v>
      </c>
      <c r="AT157" s="199" t="s">
        <v>122</v>
      </c>
      <c r="AU157" s="199" t="s">
        <v>127</v>
      </c>
      <c r="AY157" s="17" t="s">
        <v>119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7" t="s">
        <v>127</v>
      </c>
      <c r="BK157" s="200">
        <f>ROUND(I157*H157,2)</f>
        <v>0</v>
      </c>
      <c r="BL157" s="17" t="s">
        <v>126</v>
      </c>
      <c r="BM157" s="199" t="s">
        <v>2139</v>
      </c>
    </row>
    <row r="158" spans="1:65" s="14" customFormat="1" ht="11.25">
      <c r="B158" s="212"/>
      <c r="C158" s="213"/>
      <c r="D158" s="203" t="s">
        <v>129</v>
      </c>
      <c r="E158" s="214" t="s">
        <v>1</v>
      </c>
      <c r="F158" s="215" t="s">
        <v>2140</v>
      </c>
      <c r="G158" s="213"/>
      <c r="H158" s="216">
        <v>34.93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129</v>
      </c>
      <c r="AU158" s="222" t="s">
        <v>127</v>
      </c>
      <c r="AV158" s="14" t="s">
        <v>127</v>
      </c>
      <c r="AW158" s="14" t="s">
        <v>30</v>
      </c>
      <c r="AX158" s="14" t="s">
        <v>80</v>
      </c>
      <c r="AY158" s="222" t="s">
        <v>119</v>
      </c>
    </row>
    <row r="159" spans="1:65" s="2" customFormat="1" ht="24.2" customHeight="1">
      <c r="A159" s="34"/>
      <c r="B159" s="35"/>
      <c r="C159" s="187" t="s">
        <v>120</v>
      </c>
      <c r="D159" s="187" t="s">
        <v>122</v>
      </c>
      <c r="E159" s="188" t="s">
        <v>429</v>
      </c>
      <c r="F159" s="189" t="s">
        <v>430</v>
      </c>
      <c r="G159" s="190" t="s">
        <v>390</v>
      </c>
      <c r="H159" s="191">
        <v>151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38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1E-3</v>
      </c>
      <c r="T159" s="198">
        <f>S159*H159</f>
        <v>0.151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126</v>
      </c>
      <c r="AT159" s="199" t="s">
        <v>122</v>
      </c>
      <c r="AU159" s="199" t="s">
        <v>127</v>
      </c>
      <c r="AY159" s="17" t="s">
        <v>119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127</v>
      </c>
      <c r="BK159" s="200">
        <f>ROUND(I159*H159,2)</f>
        <v>0</v>
      </c>
      <c r="BL159" s="17" t="s">
        <v>126</v>
      </c>
      <c r="BM159" s="199" t="s">
        <v>2141</v>
      </c>
    </row>
    <row r="160" spans="1:65" s="2" customFormat="1" ht="24.2" customHeight="1">
      <c r="A160" s="34"/>
      <c r="B160" s="35"/>
      <c r="C160" s="187" t="s">
        <v>261</v>
      </c>
      <c r="D160" s="187" t="s">
        <v>122</v>
      </c>
      <c r="E160" s="188" t="s">
        <v>433</v>
      </c>
      <c r="F160" s="189" t="s">
        <v>434</v>
      </c>
      <c r="G160" s="190" t="s">
        <v>390</v>
      </c>
      <c r="H160" s="191">
        <v>10</v>
      </c>
      <c r="I160" s="192"/>
      <c r="J160" s="193">
        <f>ROUND(I160*H160,2)</f>
        <v>0</v>
      </c>
      <c r="K160" s="194"/>
      <c r="L160" s="39"/>
      <c r="M160" s="195" t="s">
        <v>1</v>
      </c>
      <c r="N160" s="196" t="s">
        <v>38</v>
      </c>
      <c r="O160" s="71"/>
      <c r="P160" s="197">
        <f>O160*H160</f>
        <v>0</v>
      </c>
      <c r="Q160" s="197">
        <v>0</v>
      </c>
      <c r="R160" s="197">
        <f>Q160*H160</f>
        <v>0</v>
      </c>
      <c r="S160" s="197">
        <v>1E-3</v>
      </c>
      <c r="T160" s="198">
        <f>S160*H160</f>
        <v>0.01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126</v>
      </c>
      <c r="AT160" s="199" t="s">
        <v>122</v>
      </c>
      <c r="AU160" s="199" t="s">
        <v>127</v>
      </c>
      <c r="AY160" s="17" t="s">
        <v>119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127</v>
      </c>
      <c r="BK160" s="200">
        <f>ROUND(I160*H160,2)</f>
        <v>0</v>
      </c>
      <c r="BL160" s="17" t="s">
        <v>126</v>
      </c>
      <c r="BM160" s="199" t="s">
        <v>2142</v>
      </c>
    </row>
    <row r="161" spans="1:65" s="2" customFormat="1" ht="24.2" customHeight="1">
      <c r="A161" s="34"/>
      <c r="B161" s="35"/>
      <c r="C161" s="187" t="s">
        <v>277</v>
      </c>
      <c r="D161" s="187" t="s">
        <v>122</v>
      </c>
      <c r="E161" s="188" t="s">
        <v>437</v>
      </c>
      <c r="F161" s="189" t="s">
        <v>438</v>
      </c>
      <c r="G161" s="190" t="s">
        <v>190</v>
      </c>
      <c r="H161" s="191">
        <v>30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38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5.6999999999999998E-4</v>
      </c>
      <c r="T161" s="198">
        <f>S161*H161</f>
        <v>1.7100000000000001E-2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126</v>
      </c>
      <c r="AT161" s="199" t="s">
        <v>122</v>
      </c>
      <c r="AU161" s="199" t="s">
        <v>127</v>
      </c>
      <c r="AY161" s="17" t="s">
        <v>119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127</v>
      </c>
      <c r="BK161" s="200">
        <f>ROUND(I161*H161,2)</f>
        <v>0</v>
      </c>
      <c r="BL161" s="17" t="s">
        <v>126</v>
      </c>
      <c r="BM161" s="199" t="s">
        <v>2143</v>
      </c>
    </row>
    <row r="162" spans="1:65" s="2" customFormat="1" ht="37.9" customHeight="1">
      <c r="A162" s="34"/>
      <c r="B162" s="35"/>
      <c r="C162" s="187" t="s">
        <v>8</v>
      </c>
      <c r="D162" s="187" t="s">
        <v>122</v>
      </c>
      <c r="E162" s="188" t="s">
        <v>445</v>
      </c>
      <c r="F162" s="189" t="s">
        <v>446</v>
      </c>
      <c r="G162" s="190" t="s">
        <v>125</v>
      </c>
      <c r="H162" s="191">
        <v>7.02</v>
      </c>
      <c r="I162" s="192"/>
      <c r="J162" s="193">
        <f>ROUND(I162*H162,2)</f>
        <v>0</v>
      </c>
      <c r="K162" s="194"/>
      <c r="L162" s="39"/>
      <c r="M162" s="195" t="s">
        <v>1</v>
      </c>
      <c r="N162" s="196" t="s">
        <v>38</v>
      </c>
      <c r="O162" s="71"/>
      <c r="P162" s="197">
        <f>O162*H162</f>
        <v>0</v>
      </c>
      <c r="Q162" s="197">
        <v>0</v>
      </c>
      <c r="R162" s="197">
        <f>Q162*H162</f>
        <v>0</v>
      </c>
      <c r="S162" s="197">
        <v>4.5999999999999999E-2</v>
      </c>
      <c r="T162" s="198">
        <f>S162*H162</f>
        <v>0.32291999999999998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126</v>
      </c>
      <c r="AT162" s="199" t="s">
        <v>122</v>
      </c>
      <c r="AU162" s="199" t="s">
        <v>127</v>
      </c>
      <c r="AY162" s="17" t="s">
        <v>119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127</v>
      </c>
      <c r="BK162" s="200">
        <f>ROUND(I162*H162,2)</f>
        <v>0</v>
      </c>
      <c r="BL162" s="17" t="s">
        <v>126</v>
      </c>
      <c r="BM162" s="199" t="s">
        <v>2144</v>
      </c>
    </row>
    <row r="163" spans="1:65" s="13" customFormat="1" ht="11.25">
      <c r="B163" s="201"/>
      <c r="C163" s="202"/>
      <c r="D163" s="203" t="s">
        <v>129</v>
      </c>
      <c r="E163" s="204" t="s">
        <v>1</v>
      </c>
      <c r="F163" s="205" t="s">
        <v>2128</v>
      </c>
      <c r="G163" s="202"/>
      <c r="H163" s="204" t="s">
        <v>1</v>
      </c>
      <c r="I163" s="206"/>
      <c r="J163" s="202"/>
      <c r="K163" s="202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129</v>
      </c>
      <c r="AU163" s="211" t="s">
        <v>127</v>
      </c>
      <c r="AV163" s="13" t="s">
        <v>80</v>
      </c>
      <c r="AW163" s="13" t="s">
        <v>30</v>
      </c>
      <c r="AX163" s="13" t="s">
        <v>72</v>
      </c>
      <c r="AY163" s="211" t="s">
        <v>119</v>
      </c>
    </row>
    <row r="164" spans="1:65" s="14" customFormat="1" ht="11.25">
      <c r="B164" s="212"/>
      <c r="C164" s="213"/>
      <c r="D164" s="203" t="s">
        <v>129</v>
      </c>
      <c r="E164" s="214" t="s">
        <v>1</v>
      </c>
      <c r="F164" s="215" t="s">
        <v>2129</v>
      </c>
      <c r="G164" s="213"/>
      <c r="H164" s="216">
        <v>7.0200000000000005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129</v>
      </c>
      <c r="AU164" s="222" t="s">
        <v>127</v>
      </c>
      <c r="AV164" s="14" t="s">
        <v>127</v>
      </c>
      <c r="AW164" s="14" t="s">
        <v>30</v>
      </c>
      <c r="AX164" s="14" t="s">
        <v>80</v>
      </c>
      <c r="AY164" s="222" t="s">
        <v>119</v>
      </c>
    </row>
    <row r="165" spans="1:65" s="12" customFormat="1" ht="22.9" customHeight="1">
      <c r="B165" s="171"/>
      <c r="C165" s="172"/>
      <c r="D165" s="173" t="s">
        <v>71</v>
      </c>
      <c r="E165" s="185" t="s">
        <v>452</v>
      </c>
      <c r="F165" s="185" t="s">
        <v>453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SUM(P166:P171)</f>
        <v>0</v>
      </c>
      <c r="Q165" s="179"/>
      <c r="R165" s="180">
        <f>SUM(R166:R171)</f>
        <v>0</v>
      </c>
      <c r="S165" s="179"/>
      <c r="T165" s="181">
        <f>SUM(T166:T171)</f>
        <v>0</v>
      </c>
      <c r="AR165" s="182" t="s">
        <v>80</v>
      </c>
      <c r="AT165" s="183" t="s">
        <v>71</v>
      </c>
      <c r="AU165" s="183" t="s">
        <v>80</v>
      </c>
      <c r="AY165" s="182" t="s">
        <v>119</v>
      </c>
      <c r="BK165" s="184">
        <f>SUM(BK166:BK171)</f>
        <v>0</v>
      </c>
    </row>
    <row r="166" spans="1:65" s="2" customFormat="1" ht="24.2" customHeight="1">
      <c r="A166" s="34"/>
      <c r="B166" s="35"/>
      <c r="C166" s="187" t="s">
        <v>299</v>
      </c>
      <c r="D166" s="187" t="s">
        <v>122</v>
      </c>
      <c r="E166" s="188" t="s">
        <v>2145</v>
      </c>
      <c r="F166" s="189" t="s">
        <v>2146</v>
      </c>
      <c r="G166" s="190" t="s">
        <v>195</v>
      </c>
      <c r="H166" s="191">
        <v>2.0499999999999998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38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126</v>
      </c>
      <c r="AT166" s="199" t="s">
        <v>122</v>
      </c>
      <c r="AU166" s="199" t="s">
        <v>127</v>
      </c>
      <c r="AY166" s="17" t="s">
        <v>119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127</v>
      </c>
      <c r="BK166" s="200">
        <f>ROUND(I166*H166,2)</f>
        <v>0</v>
      </c>
      <c r="BL166" s="17" t="s">
        <v>126</v>
      </c>
      <c r="BM166" s="199" t="s">
        <v>2147</v>
      </c>
    </row>
    <row r="167" spans="1:65" s="2" customFormat="1" ht="33" customHeight="1">
      <c r="A167" s="34"/>
      <c r="B167" s="35"/>
      <c r="C167" s="187" t="s">
        <v>303</v>
      </c>
      <c r="D167" s="187" t="s">
        <v>122</v>
      </c>
      <c r="E167" s="188" t="s">
        <v>459</v>
      </c>
      <c r="F167" s="189" t="s">
        <v>460</v>
      </c>
      <c r="G167" s="190" t="s">
        <v>195</v>
      </c>
      <c r="H167" s="191">
        <v>2.0499999999999998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38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126</v>
      </c>
      <c r="AT167" s="199" t="s">
        <v>122</v>
      </c>
      <c r="AU167" s="199" t="s">
        <v>127</v>
      </c>
      <c r="AY167" s="17" t="s">
        <v>119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127</v>
      </c>
      <c r="BK167" s="200">
        <f>ROUND(I167*H167,2)</f>
        <v>0</v>
      </c>
      <c r="BL167" s="17" t="s">
        <v>126</v>
      </c>
      <c r="BM167" s="199" t="s">
        <v>2148</v>
      </c>
    </row>
    <row r="168" spans="1:65" s="2" customFormat="1" ht="24.2" customHeight="1">
      <c r="A168" s="34"/>
      <c r="B168" s="35"/>
      <c r="C168" s="187" t="s">
        <v>315</v>
      </c>
      <c r="D168" s="187" t="s">
        <v>122</v>
      </c>
      <c r="E168" s="188" t="s">
        <v>463</v>
      </c>
      <c r="F168" s="189" t="s">
        <v>464</v>
      </c>
      <c r="G168" s="190" t="s">
        <v>195</v>
      </c>
      <c r="H168" s="191">
        <v>2.0499999999999998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38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126</v>
      </c>
      <c r="AT168" s="199" t="s">
        <v>122</v>
      </c>
      <c r="AU168" s="199" t="s">
        <v>127</v>
      </c>
      <c r="AY168" s="17" t="s">
        <v>119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127</v>
      </c>
      <c r="BK168" s="200">
        <f>ROUND(I168*H168,2)</f>
        <v>0</v>
      </c>
      <c r="BL168" s="17" t="s">
        <v>126</v>
      </c>
      <c r="BM168" s="199" t="s">
        <v>2149</v>
      </c>
    </row>
    <row r="169" spans="1:65" s="2" customFormat="1" ht="24.2" customHeight="1">
      <c r="A169" s="34"/>
      <c r="B169" s="35"/>
      <c r="C169" s="187" t="s">
        <v>320</v>
      </c>
      <c r="D169" s="187" t="s">
        <v>122</v>
      </c>
      <c r="E169" s="188" t="s">
        <v>467</v>
      </c>
      <c r="F169" s="189" t="s">
        <v>468</v>
      </c>
      <c r="G169" s="190" t="s">
        <v>195</v>
      </c>
      <c r="H169" s="191">
        <v>38.950000000000003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38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126</v>
      </c>
      <c r="AT169" s="199" t="s">
        <v>122</v>
      </c>
      <c r="AU169" s="199" t="s">
        <v>127</v>
      </c>
      <c r="AY169" s="17" t="s">
        <v>119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127</v>
      </c>
      <c r="BK169" s="200">
        <f>ROUND(I169*H169,2)</f>
        <v>0</v>
      </c>
      <c r="BL169" s="17" t="s">
        <v>126</v>
      </c>
      <c r="BM169" s="199" t="s">
        <v>2150</v>
      </c>
    </row>
    <row r="170" spans="1:65" s="14" customFormat="1" ht="11.25">
      <c r="B170" s="212"/>
      <c r="C170" s="213"/>
      <c r="D170" s="203" t="s">
        <v>129</v>
      </c>
      <c r="E170" s="213"/>
      <c r="F170" s="215" t="s">
        <v>2151</v>
      </c>
      <c r="G170" s="213"/>
      <c r="H170" s="216">
        <v>38.950000000000003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129</v>
      </c>
      <c r="AU170" s="222" t="s">
        <v>127</v>
      </c>
      <c r="AV170" s="14" t="s">
        <v>127</v>
      </c>
      <c r="AW170" s="14" t="s">
        <v>4</v>
      </c>
      <c r="AX170" s="14" t="s">
        <v>80</v>
      </c>
      <c r="AY170" s="222" t="s">
        <v>119</v>
      </c>
    </row>
    <row r="171" spans="1:65" s="2" customFormat="1" ht="33" customHeight="1">
      <c r="A171" s="34"/>
      <c r="B171" s="35"/>
      <c r="C171" s="187" t="s">
        <v>324</v>
      </c>
      <c r="D171" s="187" t="s">
        <v>122</v>
      </c>
      <c r="E171" s="188" t="s">
        <v>472</v>
      </c>
      <c r="F171" s="189" t="s">
        <v>473</v>
      </c>
      <c r="G171" s="190" t="s">
        <v>195</v>
      </c>
      <c r="H171" s="191">
        <v>2.0499999999999998</v>
      </c>
      <c r="I171" s="192"/>
      <c r="J171" s="193">
        <f>ROUND(I171*H171,2)</f>
        <v>0</v>
      </c>
      <c r="K171" s="194"/>
      <c r="L171" s="39"/>
      <c r="M171" s="195" t="s">
        <v>1</v>
      </c>
      <c r="N171" s="196" t="s">
        <v>38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126</v>
      </c>
      <c r="AT171" s="199" t="s">
        <v>122</v>
      </c>
      <c r="AU171" s="199" t="s">
        <v>127</v>
      </c>
      <c r="AY171" s="17" t="s">
        <v>119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127</v>
      </c>
      <c r="BK171" s="200">
        <f>ROUND(I171*H171,2)</f>
        <v>0</v>
      </c>
      <c r="BL171" s="17" t="s">
        <v>126</v>
      </c>
      <c r="BM171" s="199" t="s">
        <v>2152</v>
      </c>
    </row>
    <row r="172" spans="1:65" s="12" customFormat="1" ht="22.9" customHeight="1">
      <c r="B172" s="171"/>
      <c r="C172" s="172"/>
      <c r="D172" s="173" t="s">
        <v>71</v>
      </c>
      <c r="E172" s="185" t="s">
        <v>475</v>
      </c>
      <c r="F172" s="185" t="s">
        <v>476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SUM(P173:P174)</f>
        <v>0</v>
      </c>
      <c r="Q172" s="179"/>
      <c r="R172" s="180">
        <f>SUM(R173:R174)</f>
        <v>0</v>
      </c>
      <c r="S172" s="179"/>
      <c r="T172" s="181">
        <f>SUM(T173:T174)</f>
        <v>0</v>
      </c>
      <c r="AR172" s="182" t="s">
        <v>80</v>
      </c>
      <c r="AT172" s="183" t="s">
        <v>71</v>
      </c>
      <c r="AU172" s="183" t="s">
        <v>80</v>
      </c>
      <c r="AY172" s="182" t="s">
        <v>119</v>
      </c>
      <c r="BK172" s="184">
        <f>SUM(BK173:BK174)</f>
        <v>0</v>
      </c>
    </row>
    <row r="173" spans="1:65" s="2" customFormat="1" ht="21.75" customHeight="1">
      <c r="A173" s="34"/>
      <c r="B173" s="35"/>
      <c r="C173" s="187" t="s">
        <v>331</v>
      </c>
      <c r="D173" s="187" t="s">
        <v>122</v>
      </c>
      <c r="E173" s="188" t="s">
        <v>2153</v>
      </c>
      <c r="F173" s="189" t="s">
        <v>2154</v>
      </c>
      <c r="G173" s="190" t="s">
        <v>195</v>
      </c>
      <c r="H173" s="191">
        <v>0.45300000000000001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38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126</v>
      </c>
      <c r="AT173" s="199" t="s">
        <v>122</v>
      </c>
      <c r="AU173" s="199" t="s">
        <v>127</v>
      </c>
      <c r="AY173" s="17" t="s">
        <v>119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127</v>
      </c>
      <c r="BK173" s="200">
        <f>ROUND(I173*H173,2)</f>
        <v>0</v>
      </c>
      <c r="BL173" s="17" t="s">
        <v>126</v>
      </c>
      <c r="BM173" s="199" t="s">
        <v>2155</v>
      </c>
    </row>
    <row r="174" spans="1:65" s="2" customFormat="1" ht="24.2" customHeight="1">
      <c r="A174" s="34"/>
      <c r="B174" s="35"/>
      <c r="C174" s="187" t="s">
        <v>335</v>
      </c>
      <c r="D174" s="187" t="s">
        <v>122</v>
      </c>
      <c r="E174" s="188" t="s">
        <v>482</v>
      </c>
      <c r="F174" s="189" t="s">
        <v>483</v>
      </c>
      <c r="G174" s="190" t="s">
        <v>195</v>
      </c>
      <c r="H174" s="191">
        <v>0.45300000000000001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38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126</v>
      </c>
      <c r="AT174" s="199" t="s">
        <v>122</v>
      </c>
      <c r="AU174" s="199" t="s">
        <v>127</v>
      </c>
      <c r="AY174" s="17" t="s">
        <v>119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127</v>
      </c>
      <c r="BK174" s="200">
        <f>ROUND(I174*H174,2)</f>
        <v>0</v>
      </c>
      <c r="BL174" s="17" t="s">
        <v>126</v>
      </c>
      <c r="BM174" s="199" t="s">
        <v>2156</v>
      </c>
    </row>
    <row r="175" spans="1:65" s="12" customFormat="1" ht="25.9" customHeight="1">
      <c r="B175" s="171"/>
      <c r="C175" s="172"/>
      <c r="D175" s="173" t="s">
        <v>71</v>
      </c>
      <c r="E175" s="174" t="s">
        <v>485</v>
      </c>
      <c r="F175" s="174" t="s">
        <v>486</v>
      </c>
      <c r="G175" s="172"/>
      <c r="H175" s="172"/>
      <c r="I175" s="175"/>
      <c r="J175" s="176">
        <f>BK175</f>
        <v>0</v>
      </c>
      <c r="K175" s="172"/>
      <c r="L175" s="177"/>
      <c r="M175" s="178"/>
      <c r="N175" s="179"/>
      <c r="O175" s="179"/>
      <c r="P175" s="180">
        <f>P176+P178+P186+P218+P239+P414+P432+P446+P475+P496+P523+P552+P570+P613+P659</f>
        <v>0</v>
      </c>
      <c r="Q175" s="179"/>
      <c r="R175" s="180">
        <f>R176+R178+R186+R218+R239+R414+R432+R446+R475+R496+R523+R552+R570+R613+R659</f>
        <v>0.56413424999999995</v>
      </c>
      <c r="S175" s="179"/>
      <c r="T175" s="181">
        <f>T176+T178+T186+T218+T239+T414+T432+T446+T475+T496+T523+T552+T570+T613+T659</f>
        <v>1.5491349600000002</v>
      </c>
      <c r="AR175" s="182" t="s">
        <v>127</v>
      </c>
      <c r="AT175" s="183" t="s">
        <v>71</v>
      </c>
      <c r="AU175" s="183" t="s">
        <v>72</v>
      </c>
      <c r="AY175" s="182" t="s">
        <v>119</v>
      </c>
      <c r="BK175" s="184">
        <f>BK176+BK178+BK186+BK218+BK239+BK414+BK432+BK446+BK475+BK496+BK523+BK552+BK570+BK613+BK659</f>
        <v>0</v>
      </c>
    </row>
    <row r="176" spans="1:65" s="12" customFormat="1" ht="22.9" customHeight="1">
      <c r="B176" s="171"/>
      <c r="C176" s="172"/>
      <c r="D176" s="173" t="s">
        <v>71</v>
      </c>
      <c r="E176" s="185" t="s">
        <v>636</v>
      </c>
      <c r="F176" s="185" t="s">
        <v>637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P177</f>
        <v>0</v>
      </c>
      <c r="Q176" s="179"/>
      <c r="R176" s="180">
        <f>R177</f>
        <v>0</v>
      </c>
      <c r="S176" s="179"/>
      <c r="T176" s="181">
        <f>T177</f>
        <v>0</v>
      </c>
      <c r="AR176" s="182" t="s">
        <v>127</v>
      </c>
      <c r="AT176" s="183" t="s">
        <v>71</v>
      </c>
      <c r="AU176" s="183" t="s">
        <v>80</v>
      </c>
      <c r="AY176" s="182" t="s">
        <v>119</v>
      </c>
      <c r="BK176" s="184">
        <f>BK177</f>
        <v>0</v>
      </c>
    </row>
    <row r="177" spans="1:65" s="2" customFormat="1" ht="24.2" customHeight="1">
      <c r="A177" s="34"/>
      <c r="B177" s="35"/>
      <c r="C177" s="187" t="s">
        <v>77</v>
      </c>
      <c r="D177" s="187" t="s">
        <v>122</v>
      </c>
      <c r="E177" s="188" t="s">
        <v>669</v>
      </c>
      <c r="F177" s="189" t="s">
        <v>670</v>
      </c>
      <c r="G177" s="190" t="s">
        <v>190</v>
      </c>
      <c r="H177" s="191">
        <v>2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38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320</v>
      </c>
      <c r="AT177" s="199" t="s">
        <v>122</v>
      </c>
      <c r="AU177" s="199" t="s">
        <v>127</v>
      </c>
      <c r="AY177" s="17" t="s">
        <v>119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127</v>
      </c>
      <c r="BK177" s="200">
        <f>ROUND(I177*H177,2)</f>
        <v>0</v>
      </c>
      <c r="BL177" s="17" t="s">
        <v>320</v>
      </c>
      <c r="BM177" s="199" t="s">
        <v>2157</v>
      </c>
    </row>
    <row r="178" spans="1:65" s="12" customFormat="1" ht="22.9" customHeight="1">
      <c r="B178" s="171"/>
      <c r="C178" s="172"/>
      <c r="D178" s="173" t="s">
        <v>71</v>
      </c>
      <c r="E178" s="185" t="s">
        <v>738</v>
      </c>
      <c r="F178" s="185" t="s">
        <v>739</v>
      </c>
      <c r="G178" s="172"/>
      <c r="H178" s="172"/>
      <c r="I178" s="175"/>
      <c r="J178" s="186">
        <f>BK178</f>
        <v>0</v>
      </c>
      <c r="K178" s="172"/>
      <c r="L178" s="177"/>
      <c r="M178" s="178"/>
      <c r="N178" s="179"/>
      <c r="O178" s="179"/>
      <c r="P178" s="180">
        <f>SUM(P179:P185)</f>
        <v>0</v>
      </c>
      <c r="Q178" s="179"/>
      <c r="R178" s="180">
        <f>SUM(R179:R185)</f>
        <v>3.8999999999999998E-3</v>
      </c>
      <c r="S178" s="179"/>
      <c r="T178" s="181">
        <f>SUM(T179:T185)</f>
        <v>4.0220000000000006E-2</v>
      </c>
      <c r="AR178" s="182" t="s">
        <v>127</v>
      </c>
      <c r="AT178" s="183" t="s">
        <v>71</v>
      </c>
      <c r="AU178" s="183" t="s">
        <v>80</v>
      </c>
      <c r="AY178" s="182" t="s">
        <v>119</v>
      </c>
      <c r="BK178" s="184">
        <f>SUM(BK179:BK185)</f>
        <v>0</v>
      </c>
    </row>
    <row r="179" spans="1:65" s="2" customFormat="1" ht="24.2" customHeight="1">
      <c r="A179" s="34"/>
      <c r="B179" s="35"/>
      <c r="C179" s="187" t="s">
        <v>7</v>
      </c>
      <c r="D179" s="187" t="s">
        <v>122</v>
      </c>
      <c r="E179" s="188" t="s">
        <v>741</v>
      </c>
      <c r="F179" s="189" t="s">
        <v>742</v>
      </c>
      <c r="G179" s="190" t="s">
        <v>390</v>
      </c>
      <c r="H179" s="191">
        <v>10</v>
      </c>
      <c r="I179" s="192"/>
      <c r="J179" s="193">
        <f>ROUND(I179*H179,2)</f>
        <v>0</v>
      </c>
      <c r="K179" s="194"/>
      <c r="L179" s="39"/>
      <c r="M179" s="195" t="s">
        <v>1</v>
      </c>
      <c r="N179" s="196" t="s">
        <v>38</v>
      </c>
      <c r="O179" s="71"/>
      <c r="P179" s="197">
        <f>O179*H179</f>
        <v>0</v>
      </c>
      <c r="Q179" s="197">
        <v>3.8999999999999999E-4</v>
      </c>
      <c r="R179" s="197">
        <f>Q179*H179</f>
        <v>3.8999999999999998E-3</v>
      </c>
      <c r="S179" s="197">
        <v>3.4199999999999999E-3</v>
      </c>
      <c r="T179" s="198">
        <f>S179*H179</f>
        <v>3.4200000000000001E-2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320</v>
      </c>
      <c r="AT179" s="199" t="s">
        <v>122</v>
      </c>
      <c r="AU179" s="199" t="s">
        <v>127</v>
      </c>
      <c r="AY179" s="17" t="s">
        <v>119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127</v>
      </c>
      <c r="BK179" s="200">
        <f>ROUND(I179*H179,2)</f>
        <v>0</v>
      </c>
      <c r="BL179" s="17" t="s">
        <v>320</v>
      </c>
      <c r="BM179" s="199" t="s">
        <v>2158</v>
      </c>
    </row>
    <row r="180" spans="1:65" s="13" customFormat="1" ht="11.25">
      <c r="B180" s="201"/>
      <c r="C180" s="202"/>
      <c r="D180" s="203" t="s">
        <v>129</v>
      </c>
      <c r="E180" s="204" t="s">
        <v>1</v>
      </c>
      <c r="F180" s="205" t="s">
        <v>744</v>
      </c>
      <c r="G180" s="202"/>
      <c r="H180" s="204" t="s">
        <v>1</v>
      </c>
      <c r="I180" s="206"/>
      <c r="J180" s="202"/>
      <c r="K180" s="202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129</v>
      </c>
      <c r="AU180" s="211" t="s">
        <v>127</v>
      </c>
      <c r="AV180" s="13" t="s">
        <v>80</v>
      </c>
      <c r="AW180" s="13" t="s">
        <v>30</v>
      </c>
      <c r="AX180" s="13" t="s">
        <v>72</v>
      </c>
      <c r="AY180" s="211" t="s">
        <v>119</v>
      </c>
    </row>
    <row r="181" spans="1:65" s="14" customFormat="1" ht="11.25">
      <c r="B181" s="212"/>
      <c r="C181" s="213"/>
      <c r="D181" s="203" t="s">
        <v>129</v>
      </c>
      <c r="E181" s="214" t="s">
        <v>1</v>
      </c>
      <c r="F181" s="215" t="s">
        <v>261</v>
      </c>
      <c r="G181" s="213"/>
      <c r="H181" s="216">
        <v>10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129</v>
      </c>
      <c r="AU181" s="222" t="s">
        <v>127</v>
      </c>
      <c r="AV181" s="14" t="s">
        <v>127</v>
      </c>
      <c r="AW181" s="14" t="s">
        <v>30</v>
      </c>
      <c r="AX181" s="14" t="s">
        <v>80</v>
      </c>
      <c r="AY181" s="222" t="s">
        <v>119</v>
      </c>
    </row>
    <row r="182" spans="1:65" s="2" customFormat="1" ht="24.2" customHeight="1">
      <c r="A182" s="34"/>
      <c r="B182" s="35"/>
      <c r="C182" s="187" t="s">
        <v>82</v>
      </c>
      <c r="D182" s="187" t="s">
        <v>122</v>
      </c>
      <c r="E182" s="188" t="s">
        <v>2159</v>
      </c>
      <c r="F182" s="189" t="s">
        <v>2160</v>
      </c>
      <c r="G182" s="190" t="s">
        <v>2161</v>
      </c>
      <c r="H182" s="191">
        <v>1</v>
      </c>
      <c r="I182" s="192"/>
      <c r="J182" s="193">
        <f>ROUND(I182*H182,2)</f>
        <v>0</v>
      </c>
      <c r="K182" s="194"/>
      <c r="L182" s="39"/>
      <c r="M182" s="195" t="s">
        <v>1</v>
      </c>
      <c r="N182" s="196" t="s">
        <v>38</v>
      </c>
      <c r="O182" s="71"/>
      <c r="P182" s="197">
        <f>O182*H182</f>
        <v>0</v>
      </c>
      <c r="Q182" s="197">
        <v>0</v>
      </c>
      <c r="R182" s="197">
        <f>Q182*H182</f>
        <v>0</v>
      </c>
      <c r="S182" s="197">
        <v>5.13E-3</v>
      </c>
      <c r="T182" s="198">
        <f>S182*H182</f>
        <v>5.13E-3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320</v>
      </c>
      <c r="AT182" s="199" t="s">
        <v>122</v>
      </c>
      <c r="AU182" s="199" t="s">
        <v>127</v>
      </c>
      <c r="AY182" s="17" t="s">
        <v>119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7" t="s">
        <v>127</v>
      </c>
      <c r="BK182" s="200">
        <f>ROUND(I182*H182,2)</f>
        <v>0</v>
      </c>
      <c r="BL182" s="17" t="s">
        <v>320</v>
      </c>
      <c r="BM182" s="199" t="s">
        <v>2162</v>
      </c>
    </row>
    <row r="183" spans="1:65" s="2" customFormat="1" ht="16.5" customHeight="1">
      <c r="A183" s="34"/>
      <c r="B183" s="35"/>
      <c r="C183" s="187" t="s">
        <v>85</v>
      </c>
      <c r="D183" s="187" t="s">
        <v>122</v>
      </c>
      <c r="E183" s="188" t="s">
        <v>2163</v>
      </c>
      <c r="F183" s="189" t="s">
        <v>2164</v>
      </c>
      <c r="G183" s="190" t="s">
        <v>190</v>
      </c>
      <c r="H183" s="191">
        <v>1</v>
      </c>
      <c r="I183" s="192"/>
      <c r="J183" s="193">
        <f>ROUND(I183*H183,2)</f>
        <v>0</v>
      </c>
      <c r="K183" s="194"/>
      <c r="L183" s="39"/>
      <c r="M183" s="195" t="s">
        <v>1</v>
      </c>
      <c r="N183" s="196" t="s">
        <v>38</v>
      </c>
      <c r="O183" s="71"/>
      <c r="P183" s="197">
        <f>O183*H183</f>
        <v>0</v>
      </c>
      <c r="Q183" s="197">
        <v>0</v>
      </c>
      <c r="R183" s="197">
        <f>Q183*H183</f>
        <v>0</v>
      </c>
      <c r="S183" s="197">
        <v>8.8999999999999995E-4</v>
      </c>
      <c r="T183" s="198">
        <f>S183*H183</f>
        <v>8.8999999999999995E-4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9" t="s">
        <v>320</v>
      </c>
      <c r="AT183" s="199" t="s">
        <v>122</v>
      </c>
      <c r="AU183" s="199" t="s">
        <v>127</v>
      </c>
      <c r="AY183" s="17" t="s">
        <v>119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7" t="s">
        <v>127</v>
      </c>
      <c r="BK183" s="200">
        <f>ROUND(I183*H183,2)</f>
        <v>0</v>
      </c>
      <c r="BL183" s="17" t="s">
        <v>320</v>
      </c>
      <c r="BM183" s="199" t="s">
        <v>2165</v>
      </c>
    </row>
    <row r="184" spans="1:65" s="2" customFormat="1" ht="33" customHeight="1">
      <c r="A184" s="34"/>
      <c r="B184" s="35"/>
      <c r="C184" s="187" t="s">
        <v>88</v>
      </c>
      <c r="D184" s="187" t="s">
        <v>122</v>
      </c>
      <c r="E184" s="188" t="s">
        <v>746</v>
      </c>
      <c r="F184" s="189" t="s">
        <v>747</v>
      </c>
      <c r="G184" s="190" t="s">
        <v>195</v>
      </c>
      <c r="H184" s="191">
        <v>4.0000000000000001E-3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38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320</v>
      </c>
      <c r="AT184" s="199" t="s">
        <v>122</v>
      </c>
      <c r="AU184" s="199" t="s">
        <v>127</v>
      </c>
      <c r="AY184" s="17" t="s">
        <v>119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127</v>
      </c>
      <c r="BK184" s="200">
        <f>ROUND(I184*H184,2)</f>
        <v>0</v>
      </c>
      <c r="BL184" s="17" t="s">
        <v>320</v>
      </c>
      <c r="BM184" s="199" t="s">
        <v>2166</v>
      </c>
    </row>
    <row r="185" spans="1:65" s="2" customFormat="1" ht="24.2" customHeight="1">
      <c r="A185" s="34"/>
      <c r="B185" s="35"/>
      <c r="C185" s="187" t="s">
        <v>361</v>
      </c>
      <c r="D185" s="187" t="s">
        <v>122</v>
      </c>
      <c r="E185" s="188" t="s">
        <v>750</v>
      </c>
      <c r="F185" s="189" t="s">
        <v>751</v>
      </c>
      <c r="G185" s="190" t="s">
        <v>195</v>
      </c>
      <c r="H185" s="191">
        <v>4.0000000000000001E-3</v>
      </c>
      <c r="I185" s="192"/>
      <c r="J185" s="193">
        <f>ROUND(I185*H185,2)</f>
        <v>0</v>
      </c>
      <c r="K185" s="194"/>
      <c r="L185" s="39"/>
      <c r="M185" s="195" t="s">
        <v>1</v>
      </c>
      <c r="N185" s="196" t="s">
        <v>38</v>
      </c>
      <c r="O185" s="7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320</v>
      </c>
      <c r="AT185" s="199" t="s">
        <v>122</v>
      </c>
      <c r="AU185" s="199" t="s">
        <v>127</v>
      </c>
      <c r="AY185" s="17" t="s">
        <v>119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7" t="s">
        <v>127</v>
      </c>
      <c r="BK185" s="200">
        <f>ROUND(I185*H185,2)</f>
        <v>0</v>
      </c>
      <c r="BL185" s="17" t="s">
        <v>320</v>
      </c>
      <c r="BM185" s="199" t="s">
        <v>2167</v>
      </c>
    </row>
    <row r="186" spans="1:65" s="12" customFormat="1" ht="22.9" customHeight="1">
      <c r="B186" s="171"/>
      <c r="C186" s="172"/>
      <c r="D186" s="173" t="s">
        <v>71</v>
      </c>
      <c r="E186" s="185" t="s">
        <v>753</v>
      </c>
      <c r="F186" s="185" t="s">
        <v>754</v>
      </c>
      <c r="G186" s="172"/>
      <c r="H186" s="172"/>
      <c r="I186" s="175"/>
      <c r="J186" s="186">
        <f>BK186</f>
        <v>0</v>
      </c>
      <c r="K186" s="172"/>
      <c r="L186" s="177"/>
      <c r="M186" s="178"/>
      <c r="N186" s="179"/>
      <c r="O186" s="179"/>
      <c r="P186" s="180">
        <f>SUM(P187:P217)</f>
        <v>0</v>
      </c>
      <c r="Q186" s="179"/>
      <c r="R186" s="180">
        <f>SUM(R187:R217)</f>
        <v>7.8600000000000007E-3</v>
      </c>
      <c r="S186" s="179"/>
      <c r="T186" s="181">
        <f>SUM(T187:T217)</f>
        <v>7.1130000000000013E-2</v>
      </c>
      <c r="AR186" s="182" t="s">
        <v>127</v>
      </c>
      <c r="AT186" s="183" t="s">
        <v>71</v>
      </c>
      <c r="AU186" s="183" t="s">
        <v>80</v>
      </c>
      <c r="AY186" s="182" t="s">
        <v>119</v>
      </c>
      <c r="BK186" s="184">
        <f>SUM(BK187:BK217)</f>
        <v>0</v>
      </c>
    </row>
    <row r="187" spans="1:65" s="2" customFormat="1" ht="16.5" customHeight="1">
      <c r="A187" s="34"/>
      <c r="B187" s="35"/>
      <c r="C187" s="187" t="s">
        <v>372</v>
      </c>
      <c r="D187" s="187" t="s">
        <v>122</v>
      </c>
      <c r="E187" s="188" t="s">
        <v>2168</v>
      </c>
      <c r="F187" s="189" t="s">
        <v>773</v>
      </c>
      <c r="G187" s="190" t="s">
        <v>190</v>
      </c>
      <c r="H187" s="191">
        <v>1</v>
      </c>
      <c r="I187" s="192"/>
      <c r="J187" s="193">
        <f>ROUND(I187*H187,2)</f>
        <v>0</v>
      </c>
      <c r="K187" s="194"/>
      <c r="L187" s="39"/>
      <c r="M187" s="195" t="s">
        <v>1</v>
      </c>
      <c r="N187" s="196" t="s">
        <v>38</v>
      </c>
      <c r="O187" s="71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320</v>
      </c>
      <c r="AT187" s="199" t="s">
        <v>122</v>
      </c>
      <c r="AU187" s="199" t="s">
        <v>127</v>
      </c>
      <c r="AY187" s="17" t="s">
        <v>119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127</v>
      </c>
      <c r="BK187" s="200">
        <f>ROUND(I187*H187,2)</f>
        <v>0</v>
      </c>
      <c r="BL187" s="17" t="s">
        <v>320</v>
      </c>
      <c r="BM187" s="199" t="s">
        <v>2169</v>
      </c>
    </row>
    <row r="188" spans="1:65" s="2" customFormat="1" ht="21.75" customHeight="1">
      <c r="A188" s="34"/>
      <c r="B188" s="35"/>
      <c r="C188" s="239" t="s">
        <v>378</v>
      </c>
      <c r="D188" s="239" t="s">
        <v>202</v>
      </c>
      <c r="E188" s="240" t="s">
        <v>2170</v>
      </c>
      <c r="F188" s="241" t="s">
        <v>2171</v>
      </c>
      <c r="G188" s="242" t="s">
        <v>190</v>
      </c>
      <c r="H188" s="243">
        <v>1</v>
      </c>
      <c r="I188" s="244"/>
      <c r="J188" s="245">
        <f>ROUND(I188*H188,2)</f>
        <v>0</v>
      </c>
      <c r="K188" s="246"/>
      <c r="L188" s="247"/>
      <c r="M188" s="248" t="s">
        <v>1</v>
      </c>
      <c r="N188" s="249" t="s">
        <v>38</v>
      </c>
      <c r="O188" s="71"/>
      <c r="P188" s="197">
        <f>O188*H188</f>
        <v>0</v>
      </c>
      <c r="Q188" s="197">
        <v>2.2000000000000001E-3</v>
      </c>
      <c r="R188" s="197">
        <f>Q188*H188</f>
        <v>2.2000000000000001E-3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406</v>
      </c>
      <c r="AT188" s="199" t="s">
        <v>202</v>
      </c>
      <c r="AU188" s="199" t="s">
        <v>127</v>
      </c>
      <c r="AY188" s="17" t="s">
        <v>119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127</v>
      </c>
      <c r="BK188" s="200">
        <f>ROUND(I188*H188,2)</f>
        <v>0</v>
      </c>
      <c r="BL188" s="17" t="s">
        <v>320</v>
      </c>
      <c r="BM188" s="199" t="s">
        <v>2172</v>
      </c>
    </row>
    <row r="189" spans="1:65" s="2" customFormat="1" ht="16.5" customHeight="1">
      <c r="A189" s="34"/>
      <c r="B189" s="35"/>
      <c r="C189" s="187" t="s">
        <v>382</v>
      </c>
      <c r="D189" s="187" t="s">
        <v>122</v>
      </c>
      <c r="E189" s="188" t="s">
        <v>816</v>
      </c>
      <c r="F189" s="189" t="s">
        <v>817</v>
      </c>
      <c r="G189" s="190" t="s">
        <v>652</v>
      </c>
      <c r="H189" s="191">
        <v>1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38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6.7000000000000004E-2</v>
      </c>
      <c r="T189" s="198">
        <f>S189*H189</f>
        <v>6.7000000000000004E-2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320</v>
      </c>
      <c r="AT189" s="199" t="s">
        <v>122</v>
      </c>
      <c r="AU189" s="199" t="s">
        <v>127</v>
      </c>
      <c r="AY189" s="17" t="s">
        <v>119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127</v>
      </c>
      <c r="BK189" s="200">
        <f>ROUND(I189*H189,2)</f>
        <v>0</v>
      </c>
      <c r="BL189" s="17" t="s">
        <v>320</v>
      </c>
      <c r="BM189" s="199" t="s">
        <v>2173</v>
      </c>
    </row>
    <row r="190" spans="1:65" s="2" customFormat="1" ht="16.5" customHeight="1">
      <c r="A190" s="34"/>
      <c r="B190" s="35"/>
      <c r="C190" s="187" t="s">
        <v>387</v>
      </c>
      <c r="D190" s="187" t="s">
        <v>122</v>
      </c>
      <c r="E190" s="188" t="s">
        <v>824</v>
      </c>
      <c r="F190" s="189" t="s">
        <v>825</v>
      </c>
      <c r="G190" s="190" t="s">
        <v>190</v>
      </c>
      <c r="H190" s="191">
        <v>1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38</v>
      </c>
      <c r="O190" s="71"/>
      <c r="P190" s="197">
        <f>O190*H190</f>
        <v>0</v>
      </c>
      <c r="Q190" s="197">
        <v>0</v>
      </c>
      <c r="R190" s="197">
        <f>Q190*H190</f>
        <v>0</v>
      </c>
      <c r="S190" s="197">
        <v>4.8999999999999998E-4</v>
      </c>
      <c r="T190" s="198">
        <f>S190*H190</f>
        <v>4.8999999999999998E-4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320</v>
      </c>
      <c r="AT190" s="199" t="s">
        <v>122</v>
      </c>
      <c r="AU190" s="199" t="s">
        <v>127</v>
      </c>
      <c r="AY190" s="17" t="s">
        <v>119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127</v>
      </c>
      <c r="BK190" s="200">
        <f>ROUND(I190*H190,2)</f>
        <v>0</v>
      </c>
      <c r="BL190" s="17" t="s">
        <v>320</v>
      </c>
      <c r="BM190" s="199" t="s">
        <v>2174</v>
      </c>
    </row>
    <row r="191" spans="1:65" s="13" customFormat="1" ht="11.25">
      <c r="B191" s="201"/>
      <c r="C191" s="202"/>
      <c r="D191" s="203" t="s">
        <v>129</v>
      </c>
      <c r="E191" s="204" t="s">
        <v>1</v>
      </c>
      <c r="F191" s="205" t="s">
        <v>2175</v>
      </c>
      <c r="G191" s="202"/>
      <c r="H191" s="204" t="s">
        <v>1</v>
      </c>
      <c r="I191" s="206"/>
      <c r="J191" s="202"/>
      <c r="K191" s="202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129</v>
      </c>
      <c r="AU191" s="211" t="s">
        <v>127</v>
      </c>
      <c r="AV191" s="13" t="s">
        <v>80</v>
      </c>
      <c r="AW191" s="13" t="s">
        <v>30</v>
      </c>
      <c r="AX191" s="13" t="s">
        <v>72</v>
      </c>
      <c r="AY191" s="211" t="s">
        <v>119</v>
      </c>
    </row>
    <row r="192" spans="1:65" s="14" customFormat="1" ht="11.25">
      <c r="B192" s="212"/>
      <c r="C192" s="213"/>
      <c r="D192" s="203" t="s">
        <v>129</v>
      </c>
      <c r="E192" s="214" t="s">
        <v>1</v>
      </c>
      <c r="F192" s="215" t="s">
        <v>80</v>
      </c>
      <c r="G192" s="213"/>
      <c r="H192" s="216">
        <v>1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129</v>
      </c>
      <c r="AU192" s="222" t="s">
        <v>127</v>
      </c>
      <c r="AV192" s="14" t="s">
        <v>127</v>
      </c>
      <c r="AW192" s="14" t="s">
        <v>30</v>
      </c>
      <c r="AX192" s="14" t="s">
        <v>80</v>
      </c>
      <c r="AY192" s="222" t="s">
        <v>119</v>
      </c>
    </row>
    <row r="193" spans="1:65" s="2" customFormat="1" ht="16.5" customHeight="1">
      <c r="A193" s="34"/>
      <c r="B193" s="35"/>
      <c r="C193" s="187" t="s">
        <v>395</v>
      </c>
      <c r="D193" s="187" t="s">
        <v>122</v>
      </c>
      <c r="E193" s="188" t="s">
        <v>833</v>
      </c>
      <c r="F193" s="189" t="s">
        <v>834</v>
      </c>
      <c r="G193" s="190" t="s">
        <v>652</v>
      </c>
      <c r="H193" s="191">
        <v>1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38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1.56E-3</v>
      </c>
      <c r="T193" s="198">
        <f>S193*H193</f>
        <v>1.56E-3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320</v>
      </c>
      <c r="AT193" s="199" t="s">
        <v>122</v>
      </c>
      <c r="AU193" s="199" t="s">
        <v>127</v>
      </c>
      <c r="AY193" s="17" t="s">
        <v>119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127</v>
      </c>
      <c r="BK193" s="200">
        <f>ROUND(I193*H193,2)</f>
        <v>0</v>
      </c>
      <c r="BL193" s="17" t="s">
        <v>320</v>
      </c>
      <c r="BM193" s="199" t="s">
        <v>2176</v>
      </c>
    </row>
    <row r="194" spans="1:65" s="13" customFormat="1" ht="11.25">
      <c r="B194" s="201"/>
      <c r="C194" s="202"/>
      <c r="D194" s="203" t="s">
        <v>129</v>
      </c>
      <c r="E194" s="204" t="s">
        <v>1</v>
      </c>
      <c r="F194" s="205" t="s">
        <v>836</v>
      </c>
      <c r="G194" s="202"/>
      <c r="H194" s="204" t="s">
        <v>1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129</v>
      </c>
      <c r="AU194" s="211" t="s">
        <v>127</v>
      </c>
      <c r="AV194" s="13" t="s">
        <v>80</v>
      </c>
      <c r="AW194" s="13" t="s">
        <v>30</v>
      </c>
      <c r="AX194" s="13" t="s">
        <v>72</v>
      </c>
      <c r="AY194" s="211" t="s">
        <v>119</v>
      </c>
    </row>
    <row r="195" spans="1:65" s="14" customFormat="1" ht="11.25">
      <c r="B195" s="212"/>
      <c r="C195" s="213"/>
      <c r="D195" s="203" t="s">
        <v>129</v>
      </c>
      <c r="E195" s="214" t="s">
        <v>1</v>
      </c>
      <c r="F195" s="215" t="s">
        <v>80</v>
      </c>
      <c r="G195" s="213"/>
      <c r="H195" s="216">
        <v>1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129</v>
      </c>
      <c r="AU195" s="222" t="s">
        <v>127</v>
      </c>
      <c r="AV195" s="14" t="s">
        <v>127</v>
      </c>
      <c r="AW195" s="14" t="s">
        <v>30</v>
      </c>
      <c r="AX195" s="14" t="s">
        <v>80</v>
      </c>
      <c r="AY195" s="222" t="s">
        <v>119</v>
      </c>
    </row>
    <row r="196" spans="1:65" s="2" customFormat="1" ht="16.5" customHeight="1">
      <c r="A196" s="34"/>
      <c r="B196" s="35"/>
      <c r="C196" s="187" t="s">
        <v>401</v>
      </c>
      <c r="D196" s="187" t="s">
        <v>122</v>
      </c>
      <c r="E196" s="188" t="s">
        <v>2177</v>
      </c>
      <c r="F196" s="189" t="s">
        <v>2178</v>
      </c>
      <c r="G196" s="190" t="s">
        <v>652</v>
      </c>
      <c r="H196" s="191">
        <v>1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38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8.5999999999999998E-4</v>
      </c>
      <c r="T196" s="198">
        <f>S196*H196</f>
        <v>8.5999999999999998E-4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320</v>
      </c>
      <c r="AT196" s="199" t="s">
        <v>122</v>
      </c>
      <c r="AU196" s="199" t="s">
        <v>127</v>
      </c>
      <c r="AY196" s="17" t="s">
        <v>119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127</v>
      </c>
      <c r="BK196" s="200">
        <f>ROUND(I196*H196,2)</f>
        <v>0</v>
      </c>
      <c r="BL196" s="17" t="s">
        <v>320</v>
      </c>
      <c r="BM196" s="199" t="s">
        <v>2179</v>
      </c>
    </row>
    <row r="197" spans="1:65" s="13" customFormat="1" ht="11.25">
      <c r="B197" s="201"/>
      <c r="C197" s="202"/>
      <c r="D197" s="203" t="s">
        <v>129</v>
      </c>
      <c r="E197" s="204" t="s">
        <v>1</v>
      </c>
      <c r="F197" s="205" t="s">
        <v>572</v>
      </c>
      <c r="G197" s="202"/>
      <c r="H197" s="204" t="s">
        <v>1</v>
      </c>
      <c r="I197" s="206"/>
      <c r="J197" s="202"/>
      <c r="K197" s="202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129</v>
      </c>
      <c r="AU197" s="211" t="s">
        <v>127</v>
      </c>
      <c r="AV197" s="13" t="s">
        <v>80</v>
      </c>
      <c r="AW197" s="13" t="s">
        <v>30</v>
      </c>
      <c r="AX197" s="13" t="s">
        <v>72</v>
      </c>
      <c r="AY197" s="211" t="s">
        <v>119</v>
      </c>
    </row>
    <row r="198" spans="1:65" s="14" customFormat="1" ht="11.25">
      <c r="B198" s="212"/>
      <c r="C198" s="213"/>
      <c r="D198" s="203" t="s">
        <v>129</v>
      </c>
      <c r="E198" s="214" t="s">
        <v>1</v>
      </c>
      <c r="F198" s="215" t="s">
        <v>80</v>
      </c>
      <c r="G198" s="213"/>
      <c r="H198" s="216">
        <v>1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129</v>
      </c>
      <c r="AU198" s="222" t="s">
        <v>127</v>
      </c>
      <c r="AV198" s="14" t="s">
        <v>127</v>
      </c>
      <c r="AW198" s="14" t="s">
        <v>30</v>
      </c>
      <c r="AX198" s="14" t="s">
        <v>80</v>
      </c>
      <c r="AY198" s="222" t="s">
        <v>119</v>
      </c>
    </row>
    <row r="199" spans="1:65" s="2" customFormat="1" ht="24.2" customHeight="1">
      <c r="A199" s="34"/>
      <c r="B199" s="35"/>
      <c r="C199" s="187" t="s">
        <v>406</v>
      </c>
      <c r="D199" s="187" t="s">
        <v>122</v>
      </c>
      <c r="E199" s="188" t="s">
        <v>838</v>
      </c>
      <c r="F199" s="189" t="s">
        <v>839</v>
      </c>
      <c r="G199" s="190" t="s">
        <v>190</v>
      </c>
      <c r="H199" s="191">
        <v>1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38</v>
      </c>
      <c r="O199" s="71"/>
      <c r="P199" s="197">
        <f>O199*H199</f>
        <v>0</v>
      </c>
      <c r="Q199" s="197">
        <v>4.0000000000000003E-5</v>
      </c>
      <c r="R199" s="197">
        <f>Q199*H199</f>
        <v>4.0000000000000003E-5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320</v>
      </c>
      <c r="AT199" s="199" t="s">
        <v>122</v>
      </c>
      <c r="AU199" s="199" t="s">
        <v>127</v>
      </c>
      <c r="AY199" s="17" t="s">
        <v>119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127</v>
      </c>
      <c r="BK199" s="200">
        <f>ROUND(I199*H199,2)</f>
        <v>0</v>
      </c>
      <c r="BL199" s="17" t="s">
        <v>320</v>
      </c>
      <c r="BM199" s="199" t="s">
        <v>2180</v>
      </c>
    </row>
    <row r="200" spans="1:65" s="2" customFormat="1" ht="24.2" customHeight="1">
      <c r="A200" s="34"/>
      <c r="B200" s="35"/>
      <c r="C200" s="239" t="s">
        <v>413</v>
      </c>
      <c r="D200" s="239" t="s">
        <v>202</v>
      </c>
      <c r="E200" s="240" t="s">
        <v>2181</v>
      </c>
      <c r="F200" s="241" t="s">
        <v>2182</v>
      </c>
      <c r="G200" s="242" t="s">
        <v>190</v>
      </c>
      <c r="H200" s="243">
        <v>1</v>
      </c>
      <c r="I200" s="244"/>
      <c r="J200" s="245">
        <f>ROUND(I200*H200,2)</f>
        <v>0</v>
      </c>
      <c r="K200" s="246"/>
      <c r="L200" s="247"/>
      <c r="M200" s="248" t="s">
        <v>1</v>
      </c>
      <c r="N200" s="249" t="s">
        <v>38</v>
      </c>
      <c r="O200" s="71"/>
      <c r="P200" s="197">
        <f>O200*H200</f>
        <v>0</v>
      </c>
      <c r="Q200" s="197">
        <v>1.1900000000000001E-3</v>
      </c>
      <c r="R200" s="197">
        <f>Q200*H200</f>
        <v>1.1900000000000001E-3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406</v>
      </c>
      <c r="AT200" s="199" t="s">
        <v>202</v>
      </c>
      <c r="AU200" s="199" t="s">
        <v>127</v>
      </c>
      <c r="AY200" s="17" t="s">
        <v>119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127</v>
      </c>
      <c r="BK200" s="200">
        <f>ROUND(I200*H200,2)</f>
        <v>0</v>
      </c>
      <c r="BL200" s="17" t="s">
        <v>320</v>
      </c>
      <c r="BM200" s="199" t="s">
        <v>2183</v>
      </c>
    </row>
    <row r="201" spans="1:65" s="2" customFormat="1" ht="24.2" customHeight="1">
      <c r="A201" s="34"/>
      <c r="B201" s="35"/>
      <c r="C201" s="187" t="s">
        <v>417</v>
      </c>
      <c r="D201" s="187" t="s">
        <v>122</v>
      </c>
      <c r="E201" s="188" t="s">
        <v>2184</v>
      </c>
      <c r="F201" s="189" t="s">
        <v>2185</v>
      </c>
      <c r="G201" s="190" t="s">
        <v>652</v>
      </c>
      <c r="H201" s="191">
        <v>1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38</v>
      </c>
      <c r="O201" s="71"/>
      <c r="P201" s="197">
        <f>O201*H201</f>
        <v>0</v>
      </c>
      <c r="Q201" s="197">
        <v>4.4000000000000002E-4</v>
      </c>
      <c r="R201" s="197">
        <f>Q201*H201</f>
        <v>4.4000000000000002E-4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320</v>
      </c>
      <c r="AT201" s="199" t="s">
        <v>122</v>
      </c>
      <c r="AU201" s="199" t="s">
        <v>127</v>
      </c>
      <c r="AY201" s="17" t="s">
        <v>119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127</v>
      </c>
      <c r="BK201" s="200">
        <f>ROUND(I201*H201,2)</f>
        <v>0</v>
      </c>
      <c r="BL201" s="17" t="s">
        <v>320</v>
      </c>
      <c r="BM201" s="199" t="s">
        <v>2186</v>
      </c>
    </row>
    <row r="202" spans="1:65" s="2" customFormat="1" ht="24.2" customHeight="1">
      <c r="A202" s="34"/>
      <c r="B202" s="35"/>
      <c r="C202" s="239" t="s">
        <v>423</v>
      </c>
      <c r="D202" s="239" t="s">
        <v>202</v>
      </c>
      <c r="E202" s="240" t="s">
        <v>2187</v>
      </c>
      <c r="F202" s="241" t="s">
        <v>2188</v>
      </c>
      <c r="G202" s="242" t="s">
        <v>190</v>
      </c>
      <c r="H202" s="243">
        <v>1</v>
      </c>
      <c r="I202" s="244"/>
      <c r="J202" s="245">
        <f>ROUND(I202*H202,2)</f>
        <v>0</v>
      </c>
      <c r="K202" s="246"/>
      <c r="L202" s="247"/>
      <c r="M202" s="248" t="s">
        <v>1</v>
      </c>
      <c r="N202" s="249" t="s">
        <v>38</v>
      </c>
      <c r="O202" s="71"/>
      <c r="P202" s="197">
        <f>O202*H202</f>
        <v>0</v>
      </c>
      <c r="Q202" s="197">
        <v>1.83E-3</v>
      </c>
      <c r="R202" s="197">
        <f>Q202*H202</f>
        <v>1.83E-3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406</v>
      </c>
      <c r="AT202" s="199" t="s">
        <v>202</v>
      </c>
      <c r="AU202" s="199" t="s">
        <v>127</v>
      </c>
      <c r="AY202" s="17" t="s">
        <v>119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127</v>
      </c>
      <c r="BK202" s="200">
        <f>ROUND(I202*H202,2)</f>
        <v>0</v>
      </c>
      <c r="BL202" s="17" t="s">
        <v>320</v>
      </c>
      <c r="BM202" s="199" t="s">
        <v>2189</v>
      </c>
    </row>
    <row r="203" spans="1:65" s="2" customFormat="1" ht="24.2" customHeight="1">
      <c r="A203" s="34"/>
      <c r="B203" s="35"/>
      <c r="C203" s="187" t="s">
        <v>428</v>
      </c>
      <c r="D203" s="187" t="s">
        <v>122</v>
      </c>
      <c r="E203" s="188" t="s">
        <v>858</v>
      </c>
      <c r="F203" s="189" t="s">
        <v>859</v>
      </c>
      <c r="G203" s="190" t="s">
        <v>190</v>
      </c>
      <c r="H203" s="191">
        <v>1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38</v>
      </c>
      <c r="O203" s="71"/>
      <c r="P203" s="197">
        <f>O203*H203</f>
        <v>0</v>
      </c>
      <c r="Q203" s="197">
        <v>6.0000000000000002E-5</v>
      </c>
      <c r="R203" s="197">
        <f>Q203*H203</f>
        <v>6.0000000000000002E-5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320</v>
      </c>
      <c r="AT203" s="199" t="s">
        <v>122</v>
      </c>
      <c r="AU203" s="199" t="s">
        <v>127</v>
      </c>
      <c r="AY203" s="17" t="s">
        <v>119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127</v>
      </c>
      <c r="BK203" s="200">
        <f>ROUND(I203*H203,2)</f>
        <v>0</v>
      </c>
      <c r="BL203" s="17" t="s">
        <v>320</v>
      </c>
      <c r="BM203" s="199" t="s">
        <v>2190</v>
      </c>
    </row>
    <row r="204" spans="1:65" s="13" customFormat="1" ht="11.25">
      <c r="B204" s="201"/>
      <c r="C204" s="202"/>
      <c r="D204" s="203" t="s">
        <v>129</v>
      </c>
      <c r="E204" s="204" t="s">
        <v>1</v>
      </c>
      <c r="F204" s="205" t="s">
        <v>572</v>
      </c>
      <c r="G204" s="202"/>
      <c r="H204" s="204" t="s">
        <v>1</v>
      </c>
      <c r="I204" s="206"/>
      <c r="J204" s="202"/>
      <c r="K204" s="202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129</v>
      </c>
      <c r="AU204" s="211" t="s">
        <v>127</v>
      </c>
      <c r="AV204" s="13" t="s">
        <v>80</v>
      </c>
      <c r="AW204" s="13" t="s">
        <v>30</v>
      </c>
      <c r="AX204" s="13" t="s">
        <v>72</v>
      </c>
      <c r="AY204" s="211" t="s">
        <v>119</v>
      </c>
    </row>
    <row r="205" spans="1:65" s="14" customFormat="1" ht="11.25">
      <c r="B205" s="212"/>
      <c r="C205" s="213"/>
      <c r="D205" s="203" t="s">
        <v>129</v>
      </c>
      <c r="E205" s="214" t="s">
        <v>1</v>
      </c>
      <c r="F205" s="215" t="s">
        <v>80</v>
      </c>
      <c r="G205" s="213"/>
      <c r="H205" s="216">
        <v>1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129</v>
      </c>
      <c r="AU205" s="222" t="s">
        <v>127</v>
      </c>
      <c r="AV205" s="14" t="s">
        <v>127</v>
      </c>
      <c r="AW205" s="14" t="s">
        <v>30</v>
      </c>
      <c r="AX205" s="14" t="s">
        <v>80</v>
      </c>
      <c r="AY205" s="222" t="s">
        <v>119</v>
      </c>
    </row>
    <row r="206" spans="1:65" s="2" customFormat="1" ht="24.2" customHeight="1">
      <c r="A206" s="34"/>
      <c r="B206" s="35"/>
      <c r="C206" s="239" t="s">
        <v>432</v>
      </c>
      <c r="D206" s="239" t="s">
        <v>202</v>
      </c>
      <c r="E206" s="240" t="s">
        <v>862</v>
      </c>
      <c r="F206" s="241" t="s">
        <v>863</v>
      </c>
      <c r="G206" s="242" t="s">
        <v>190</v>
      </c>
      <c r="H206" s="243">
        <v>1</v>
      </c>
      <c r="I206" s="244"/>
      <c r="J206" s="245">
        <f>ROUND(I206*H206,2)</f>
        <v>0</v>
      </c>
      <c r="K206" s="246"/>
      <c r="L206" s="247"/>
      <c r="M206" s="248" t="s">
        <v>1</v>
      </c>
      <c r="N206" s="249" t="s">
        <v>38</v>
      </c>
      <c r="O206" s="71"/>
      <c r="P206" s="197">
        <f>O206*H206</f>
        <v>0</v>
      </c>
      <c r="Q206" s="197">
        <v>1.2999999999999999E-4</v>
      </c>
      <c r="R206" s="197">
        <f>Q206*H206</f>
        <v>1.2999999999999999E-4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406</v>
      </c>
      <c r="AT206" s="199" t="s">
        <v>202</v>
      </c>
      <c r="AU206" s="199" t="s">
        <v>127</v>
      </c>
      <c r="AY206" s="17" t="s">
        <v>119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127</v>
      </c>
      <c r="BK206" s="200">
        <f>ROUND(I206*H206,2)</f>
        <v>0</v>
      </c>
      <c r="BL206" s="17" t="s">
        <v>320</v>
      </c>
      <c r="BM206" s="199" t="s">
        <v>2191</v>
      </c>
    </row>
    <row r="207" spans="1:65" s="2" customFormat="1" ht="16.5" customHeight="1">
      <c r="A207" s="34"/>
      <c r="B207" s="35"/>
      <c r="C207" s="187" t="s">
        <v>436</v>
      </c>
      <c r="D207" s="187" t="s">
        <v>122</v>
      </c>
      <c r="E207" s="188" t="s">
        <v>866</v>
      </c>
      <c r="F207" s="189" t="s">
        <v>867</v>
      </c>
      <c r="G207" s="190" t="s">
        <v>190</v>
      </c>
      <c r="H207" s="191">
        <v>1</v>
      </c>
      <c r="I207" s="192"/>
      <c r="J207" s="193">
        <f>ROUND(I207*H207,2)</f>
        <v>0</v>
      </c>
      <c r="K207" s="194"/>
      <c r="L207" s="39"/>
      <c r="M207" s="195" t="s">
        <v>1</v>
      </c>
      <c r="N207" s="196" t="s">
        <v>38</v>
      </c>
      <c r="O207" s="71"/>
      <c r="P207" s="197">
        <f>O207*H207</f>
        <v>0</v>
      </c>
      <c r="Q207" s="197">
        <v>0</v>
      </c>
      <c r="R207" s="197">
        <f>Q207*H207</f>
        <v>0</v>
      </c>
      <c r="S207" s="197">
        <v>1.2199999999999999E-3</v>
      </c>
      <c r="T207" s="198">
        <f>S207*H207</f>
        <v>1.2199999999999999E-3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320</v>
      </c>
      <c r="AT207" s="199" t="s">
        <v>122</v>
      </c>
      <c r="AU207" s="199" t="s">
        <v>127</v>
      </c>
      <c r="AY207" s="17" t="s">
        <v>119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127</v>
      </c>
      <c r="BK207" s="200">
        <f>ROUND(I207*H207,2)</f>
        <v>0</v>
      </c>
      <c r="BL207" s="17" t="s">
        <v>320</v>
      </c>
      <c r="BM207" s="199" t="s">
        <v>2192</v>
      </c>
    </row>
    <row r="208" spans="1:65" s="13" customFormat="1" ht="11.25">
      <c r="B208" s="201"/>
      <c r="C208" s="202"/>
      <c r="D208" s="203" t="s">
        <v>129</v>
      </c>
      <c r="E208" s="204" t="s">
        <v>1</v>
      </c>
      <c r="F208" s="205" t="s">
        <v>572</v>
      </c>
      <c r="G208" s="202"/>
      <c r="H208" s="204" t="s">
        <v>1</v>
      </c>
      <c r="I208" s="206"/>
      <c r="J208" s="202"/>
      <c r="K208" s="202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129</v>
      </c>
      <c r="AU208" s="211" t="s">
        <v>127</v>
      </c>
      <c r="AV208" s="13" t="s">
        <v>80</v>
      </c>
      <c r="AW208" s="13" t="s">
        <v>30</v>
      </c>
      <c r="AX208" s="13" t="s">
        <v>72</v>
      </c>
      <c r="AY208" s="211" t="s">
        <v>119</v>
      </c>
    </row>
    <row r="209" spans="1:65" s="14" customFormat="1" ht="11.25">
      <c r="B209" s="212"/>
      <c r="C209" s="213"/>
      <c r="D209" s="203" t="s">
        <v>129</v>
      </c>
      <c r="E209" s="214" t="s">
        <v>1</v>
      </c>
      <c r="F209" s="215" t="s">
        <v>80</v>
      </c>
      <c r="G209" s="213"/>
      <c r="H209" s="216">
        <v>1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129</v>
      </c>
      <c r="AU209" s="222" t="s">
        <v>127</v>
      </c>
      <c r="AV209" s="14" t="s">
        <v>127</v>
      </c>
      <c r="AW209" s="14" t="s">
        <v>30</v>
      </c>
      <c r="AX209" s="14" t="s">
        <v>80</v>
      </c>
      <c r="AY209" s="222" t="s">
        <v>119</v>
      </c>
    </row>
    <row r="210" spans="1:65" s="2" customFormat="1" ht="21.75" customHeight="1">
      <c r="A210" s="34"/>
      <c r="B210" s="35"/>
      <c r="C210" s="187" t="s">
        <v>440</v>
      </c>
      <c r="D210" s="187" t="s">
        <v>122</v>
      </c>
      <c r="E210" s="188" t="s">
        <v>2193</v>
      </c>
      <c r="F210" s="189" t="s">
        <v>872</v>
      </c>
      <c r="G210" s="190" t="s">
        <v>190</v>
      </c>
      <c r="H210" s="191">
        <v>1</v>
      </c>
      <c r="I210" s="192"/>
      <c r="J210" s="193">
        <f>ROUND(I210*H210,2)</f>
        <v>0</v>
      </c>
      <c r="K210" s="194"/>
      <c r="L210" s="39"/>
      <c r="M210" s="195" t="s">
        <v>1</v>
      </c>
      <c r="N210" s="196" t="s">
        <v>38</v>
      </c>
      <c r="O210" s="71"/>
      <c r="P210" s="197">
        <f>O210*H210</f>
        <v>0</v>
      </c>
      <c r="Q210" s="197">
        <v>1.4999999999999999E-4</v>
      </c>
      <c r="R210" s="197">
        <f>Q210*H210</f>
        <v>1.4999999999999999E-4</v>
      </c>
      <c r="S210" s="197">
        <v>0</v>
      </c>
      <c r="T210" s="19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9" t="s">
        <v>320</v>
      </c>
      <c r="AT210" s="199" t="s">
        <v>122</v>
      </c>
      <c r="AU210" s="199" t="s">
        <v>127</v>
      </c>
      <c r="AY210" s="17" t="s">
        <v>119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127</v>
      </c>
      <c r="BK210" s="200">
        <f>ROUND(I210*H210,2)</f>
        <v>0</v>
      </c>
      <c r="BL210" s="17" t="s">
        <v>320</v>
      </c>
      <c r="BM210" s="199" t="s">
        <v>2194</v>
      </c>
    </row>
    <row r="211" spans="1:65" s="13" customFormat="1" ht="11.25">
      <c r="B211" s="201"/>
      <c r="C211" s="202"/>
      <c r="D211" s="203" t="s">
        <v>129</v>
      </c>
      <c r="E211" s="204" t="s">
        <v>1</v>
      </c>
      <c r="F211" s="205" t="s">
        <v>572</v>
      </c>
      <c r="G211" s="202"/>
      <c r="H211" s="204" t="s">
        <v>1</v>
      </c>
      <c r="I211" s="206"/>
      <c r="J211" s="202"/>
      <c r="K211" s="202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129</v>
      </c>
      <c r="AU211" s="211" t="s">
        <v>127</v>
      </c>
      <c r="AV211" s="13" t="s">
        <v>80</v>
      </c>
      <c r="AW211" s="13" t="s">
        <v>30</v>
      </c>
      <c r="AX211" s="13" t="s">
        <v>72</v>
      </c>
      <c r="AY211" s="211" t="s">
        <v>119</v>
      </c>
    </row>
    <row r="212" spans="1:65" s="14" customFormat="1" ht="11.25">
      <c r="B212" s="212"/>
      <c r="C212" s="213"/>
      <c r="D212" s="203" t="s">
        <v>129</v>
      </c>
      <c r="E212" s="214" t="s">
        <v>1</v>
      </c>
      <c r="F212" s="215" t="s">
        <v>80</v>
      </c>
      <c r="G212" s="213"/>
      <c r="H212" s="216">
        <v>1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129</v>
      </c>
      <c r="AU212" s="222" t="s">
        <v>127</v>
      </c>
      <c r="AV212" s="14" t="s">
        <v>127</v>
      </c>
      <c r="AW212" s="14" t="s">
        <v>30</v>
      </c>
      <c r="AX212" s="14" t="s">
        <v>80</v>
      </c>
      <c r="AY212" s="222" t="s">
        <v>119</v>
      </c>
    </row>
    <row r="213" spans="1:65" s="2" customFormat="1" ht="16.5" customHeight="1">
      <c r="A213" s="34"/>
      <c r="B213" s="35"/>
      <c r="C213" s="239" t="s">
        <v>444</v>
      </c>
      <c r="D213" s="239" t="s">
        <v>202</v>
      </c>
      <c r="E213" s="240" t="s">
        <v>875</v>
      </c>
      <c r="F213" s="241" t="s">
        <v>876</v>
      </c>
      <c r="G213" s="242" t="s">
        <v>190</v>
      </c>
      <c r="H213" s="243">
        <v>1</v>
      </c>
      <c r="I213" s="244"/>
      <c r="J213" s="245">
        <f>ROUND(I213*H213,2)</f>
        <v>0</v>
      </c>
      <c r="K213" s="246"/>
      <c r="L213" s="247"/>
      <c r="M213" s="248" t="s">
        <v>1</v>
      </c>
      <c r="N213" s="249" t="s">
        <v>38</v>
      </c>
      <c r="O213" s="71"/>
      <c r="P213" s="197">
        <f>O213*H213</f>
        <v>0</v>
      </c>
      <c r="Q213" s="197">
        <v>1.2800000000000001E-3</v>
      </c>
      <c r="R213" s="197">
        <f>Q213*H213</f>
        <v>1.2800000000000001E-3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406</v>
      </c>
      <c r="AT213" s="199" t="s">
        <v>202</v>
      </c>
      <c r="AU213" s="199" t="s">
        <v>127</v>
      </c>
      <c r="AY213" s="17" t="s">
        <v>119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7" t="s">
        <v>127</v>
      </c>
      <c r="BK213" s="200">
        <f>ROUND(I213*H213,2)</f>
        <v>0</v>
      </c>
      <c r="BL213" s="17" t="s">
        <v>320</v>
      </c>
      <c r="BM213" s="199" t="s">
        <v>2195</v>
      </c>
    </row>
    <row r="214" spans="1:65" s="2" customFormat="1" ht="24.2" customHeight="1">
      <c r="A214" s="34"/>
      <c r="B214" s="35"/>
      <c r="C214" s="187" t="s">
        <v>448</v>
      </c>
      <c r="D214" s="187" t="s">
        <v>122</v>
      </c>
      <c r="E214" s="188" t="s">
        <v>879</v>
      </c>
      <c r="F214" s="189" t="s">
        <v>880</v>
      </c>
      <c r="G214" s="190" t="s">
        <v>190</v>
      </c>
      <c r="H214" s="191">
        <v>1</v>
      </c>
      <c r="I214" s="192"/>
      <c r="J214" s="193">
        <f>ROUND(I214*H214,2)</f>
        <v>0</v>
      </c>
      <c r="K214" s="194"/>
      <c r="L214" s="39"/>
      <c r="M214" s="195" t="s">
        <v>1</v>
      </c>
      <c r="N214" s="196" t="s">
        <v>38</v>
      </c>
      <c r="O214" s="71"/>
      <c r="P214" s="197">
        <f>O214*H214</f>
        <v>0</v>
      </c>
      <c r="Q214" s="197">
        <v>2.7999999999999998E-4</v>
      </c>
      <c r="R214" s="197">
        <f>Q214*H214</f>
        <v>2.7999999999999998E-4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320</v>
      </c>
      <c r="AT214" s="199" t="s">
        <v>122</v>
      </c>
      <c r="AU214" s="199" t="s">
        <v>127</v>
      </c>
      <c r="AY214" s="17" t="s">
        <v>119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7" t="s">
        <v>127</v>
      </c>
      <c r="BK214" s="200">
        <f>ROUND(I214*H214,2)</f>
        <v>0</v>
      </c>
      <c r="BL214" s="17" t="s">
        <v>320</v>
      </c>
      <c r="BM214" s="199" t="s">
        <v>2196</v>
      </c>
    </row>
    <row r="215" spans="1:65" s="2" customFormat="1" ht="24.2" customHeight="1">
      <c r="A215" s="34"/>
      <c r="B215" s="35"/>
      <c r="C215" s="239" t="s">
        <v>454</v>
      </c>
      <c r="D215" s="239" t="s">
        <v>202</v>
      </c>
      <c r="E215" s="240" t="s">
        <v>2197</v>
      </c>
      <c r="F215" s="241" t="s">
        <v>2198</v>
      </c>
      <c r="G215" s="242" t="s">
        <v>190</v>
      </c>
      <c r="H215" s="243">
        <v>1</v>
      </c>
      <c r="I215" s="244"/>
      <c r="J215" s="245">
        <f>ROUND(I215*H215,2)</f>
        <v>0</v>
      </c>
      <c r="K215" s="246"/>
      <c r="L215" s="247"/>
      <c r="M215" s="248" t="s">
        <v>1</v>
      </c>
      <c r="N215" s="249" t="s">
        <v>38</v>
      </c>
      <c r="O215" s="71"/>
      <c r="P215" s="197">
        <f>O215*H215</f>
        <v>0</v>
      </c>
      <c r="Q215" s="197">
        <v>2.5999999999999998E-4</v>
      </c>
      <c r="R215" s="197">
        <f>Q215*H215</f>
        <v>2.5999999999999998E-4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406</v>
      </c>
      <c r="AT215" s="199" t="s">
        <v>202</v>
      </c>
      <c r="AU215" s="199" t="s">
        <v>127</v>
      </c>
      <c r="AY215" s="17" t="s">
        <v>119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127</v>
      </c>
      <c r="BK215" s="200">
        <f>ROUND(I215*H215,2)</f>
        <v>0</v>
      </c>
      <c r="BL215" s="17" t="s">
        <v>320</v>
      </c>
      <c r="BM215" s="199" t="s">
        <v>2199</v>
      </c>
    </row>
    <row r="216" spans="1:65" s="2" customFormat="1" ht="24.2" customHeight="1">
      <c r="A216" s="34"/>
      <c r="B216" s="35"/>
      <c r="C216" s="187" t="s">
        <v>458</v>
      </c>
      <c r="D216" s="187" t="s">
        <v>122</v>
      </c>
      <c r="E216" s="188" t="s">
        <v>2200</v>
      </c>
      <c r="F216" s="189" t="s">
        <v>2201</v>
      </c>
      <c r="G216" s="190" t="s">
        <v>195</v>
      </c>
      <c r="H216" s="191">
        <v>8.0000000000000002E-3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38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320</v>
      </c>
      <c r="AT216" s="199" t="s">
        <v>122</v>
      </c>
      <c r="AU216" s="199" t="s">
        <v>127</v>
      </c>
      <c r="AY216" s="17" t="s">
        <v>119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127</v>
      </c>
      <c r="BK216" s="200">
        <f>ROUND(I216*H216,2)</f>
        <v>0</v>
      </c>
      <c r="BL216" s="17" t="s">
        <v>320</v>
      </c>
      <c r="BM216" s="199" t="s">
        <v>2202</v>
      </c>
    </row>
    <row r="217" spans="1:65" s="2" customFormat="1" ht="24.2" customHeight="1">
      <c r="A217" s="34"/>
      <c r="B217" s="35"/>
      <c r="C217" s="187" t="s">
        <v>462</v>
      </c>
      <c r="D217" s="187" t="s">
        <v>122</v>
      </c>
      <c r="E217" s="188" t="s">
        <v>889</v>
      </c>
      <c r="F217" s="189" t="s">
        <v>890</v>
      </c>
      <c r="G217" s="190" t="s">
        <v>195</v>
      </c>
      <c r="H217" s="191">
        <v>8.0000000000000002E-3</v>
      </c>
      <c r="I217" s="192"/>
      <c r="J217" s="193">
        <f>ROUND(I217*H217,2)</f>
        <v>0</v>
      </c>
      <c r="K217" s="194"/>
      <c r="L217" s="39"/>
      <c r="M217" s="195" t="s">
        <v>1</v>
      </c>
      <c r="N217" s="196" t="s">
        <v>38</v>
      </c>
      <c r="O217" s="71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320</v>
      </c>
      <c r="AT217" s="199" t="s">
        <v>122</v>
      </c>
      <c r="AU217" s="199" t="s">
        <v>127</v>
      </c>
      <c r="AY217" s="17" t="s">
        <v>119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127</v>
      </c>
      <c r="BK217" s="200">
        <f>ROUND(I217*H217,2)</f>
        <v>0</v>
      </c>
      <c r="BL217" s="17" t="s">
        <v>320</v>
      </c>
      <c r="BM217" s="199" t="s">
        <v>2203</v>
      </c>
    </row>
    <row r="218" spans="1:65" s="12" customFormat="1" ht="22.9" customHeight="1">
      <c r="B218" s="171"/>
      <c r="C218" s="172"/>
      <c r="D218" s="173" t="s">
        <v>71</v>
      </c>
      <c r="E218" s="185" t="s">
        <v>928</v>
      </c>
      <c r="F218" s="185" t="s">
        <v>929</v>
      </c>
      <c r="G218" s="172"/>
      <c r="H218" s="172"/>
      <c r="I218" s="175"/>
      <c r="J218" s="186">
        <f>BK218</f>
        <v>0</v>
      </c>
      <c r="K218" s="172"/>
      <c r="L218" s="177"/>
      <c r="M218" s="178"/>
      <c r="N218" s="179"/>
      <c r="O218" s="179"/>
      <c r="P218" s="180">
        <f>SUM(P219:P238)</f>
        <v>0</v>
      </c>
      <c r="Q218" s="179"/>
      <c r="R218" s="180">
        <f>SUM(R219:R238)</f>
        <v>9.5999999999999992E-4</v>
      </c>
      <c r="S218" s="179"/>
      <c r="T218" s="181">
        <f>SUM(T219:T238)</f>
        <v>0.23324000000000003</v>
      </c>
      <c r="AR218" s="182" t="s">
        <v>127</v>
      </c>
      <c r="AT218" s="183" t="s">
        <v>71</v>
      </c>
      <c r="AU218" s="183" t="s">
        <v>80</v>
      </c>
      <c r="AY218" s="182" t="s">
        <v>119</v>
      </c>
      <c r="BK218" s="184">
        <f>SUM(BK219:BK238)</f>
        <v>0</v>
      </c>
    </row>
    <row r="219" spans="1:65" s="2" customFormat="1" ht="24.2" customHeight="1">
      <c r="A219" s="34"/>
      <c r="B219" s="35"/>
      <c r="C219" s="187" t="s">
        <v>466</v>
      </c>
      <c r="D219" s="187" t="s">
        <v>122</v>
      </c>
      <c r="E219" s="188" t="s">
        <v>2204</v>
      </c>
      <c r="F219" s="189" t="s">
        <v>2205</v>
      </c>
      <c r="G219" s="190" t="s">
        <v>190</v>
      </c>
      <c r="H219" s="191">
        <v>3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38</v>
      </c>
      <c r="O219" s="71"/>
      <c r="P219" s="197">
        <f>O219*H219</f>
        <v>0</v>
      </c>
      <c r="Q219" s="197">
        <v>1.3999999999999999E-4</v>
      </c>
      <c r="R219" s="197">
        <f>Q219*H219</f>
        <v>4.1999999999999996E-4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320</v>
      </c>
      <c r="AT219" s="199" t="s">
        <v>122</v>
      </c>
      <c r="AU219" s="199" t="s">
        <v>127</v>
      </c>
      <c r="AY219" s="17" t="s">
        <v>119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127</v>
      </c>
      <c r="BK219" s="200">
        <f>ROUND(I219*H219,2)</f>
        <v>0</v>
      </c>
      <c r="BL219" s="17" t="s">
        <v>320</v>
      </c>
      <c r="BM219" s="199" t="s">
        <v>2206</v>
      </c>
    </row>
    <row r="220" spans="1:65" s="2" customFormat="1" ht="21.75" customHeight="1">
      <c r="A220" s="34"/>
      <c r="B220" s="35"/>
      <c r="C220" s="187" t="s">
        <v>471</v>
      </c>
      <c r="D220" s="187" t="s">
        <v>122</v>
      </c>
      <c r="E220" s="188" t="s">
        <v>931</v>
      </c>
      <c r="F220" s="189" t="s">
        <v>932</v>
      </c>
      <c r="G220" s="190" t="s">
        <v>190</v>
      </c>
      <c r="H220" s="191">
        <v>2</v>
      </c>
      <c r="I220" s="192"/>
      <c r="J220" s="193">
        <f>ROUND(I220*H220,2)</f>
        <v>0</v>
      </c>
      <c r="K220" s="194"/>
      <c r="L220" s="39"/>
      <c r="M220" s="195" t="s">
        <v>1</v>
      </c>
      <c r="N220" s="196" t="s">
        <v>38</v>
      </c>
      <c r="O220" s="71"/>
      <c r="P220" s="197">
        <f>O220*H220</f>
        <v>0</v>
      </c>
      <c r="Q220" s="197">
        <v>2.7E-4</v>
      </c>
      <c r="R220" s="197">
        <f>Q220*H220</f>
        <v>5.4000000000000001E-4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320</v>
      </c>
      <c r="AT220" s="199" t="s">
        <v>122</v>
      </c>
      <c r="AU220" s="199" t="s">
        <v>127</v>
      </c>
      <c r="AY220" s="17" t="s">
        <v>119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127</v>
      </c>
      <c r="BK220" s="200">
        <f>ROUND(I220*H220,2)</f>
        <v>0</v>
      </c>
      <c r="BL220" s="17" t="s">
        <v>320</v>
      </c>
      <c r="BM220" s="199" t="s">
        <v>2207</v>
      </c>
    </row>
    <row r="221" spans="1:65" s="13" customFormat="1" ht="11.25">
      <c r="B221" s="201"/>
      <c r="C221" s="202"/>
      <c r="D221" s="203" t="s">
        <v>129</v>
      </c>
      <c r="E221" s="204" t="s">
        <v>1</v>
      </c>
      <c r="F221" s="205" t="s">
        <v>2208</v>
      </c>
      <c r="G221" s="202"/>
      <c r="H221" s="204" t="s">
        <v>1</v>
      </c>
      <c r="I221" s="206"/>
      <c r="J221" s="202"/>
      <c r="K221" s="202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129</v>
      </c>
      <c r="AU221" s="211" t="s">
        <v>127</v>
      </c>
      <c r="AV221" s="13" t="s">
        <v>80</v>
      </c>
      <c r="AW221" s="13" t="s">
        <v>30</v>
      </c>
      <c r="AX221" s="13" t="s">
        <v>72</v>
      </c>
      <c r="AY221" s="211" t="s">
        <v>119</v>
      </c>
    </row>
    <row r="222" spans="1:65" s="14" customFormat="1" ht="11.25">
      <c r="B222" s="212"/>
      <c r="C222" s="213"/>
      <c r="D222" s="203" t="s">
        <v>129</v>
      </c>
      <c r="E222" s="214" t="s">
        <v>1</v>
      </c>
      <c r="F222" s="215" t="s">
        <v>350</v>
      </c>
      <c r="G222" s="213"/>
      <c r="H222" s="216">
        <v>2</v>
      </c>
      <c r="I222" s="217"/>
      <c r="J222" s="213"/>
      <c r="K222" s="213"/>
      <c r="L222" s="218"/>
      <c r="M222" s="219"/>
      <c r="N222" s="220"/>
      <c r="O222" s="220"/>
      <c r="P222" s="220"/>
      <c r="Q222" s="220"/>
      <c r="R222" s="220"/>
      <c r="S222" s="220"/>
      <c r="T222" s="221"/>
      <c r="AT222" s="222" t="s">
        <v>129</v>
      </c>
      <c r="AU222" s="222" t="s">
        <v>127</v>
      </c>
      <c r="AV222" s="14" t="s">
        <v>127</v>
      </c>
      <c r="AW222" s="14" t="s">
        <v>30</v>
      </c>
      <c r="AX222" s="14" t="s">
        <v>80</v>
      </c>
      <c r="AY222" s="222" t="s">
        <v>119</v>
      </c>
    </row>
    <row r="223" spans="1:65" s="2" customFormat="1" ht="24.2" customHeight="1">
      <c r="A223" s="34"/>
      <c r="B223" s="35"/>
      <c r="C223" s="187" t="s">
        <v>477</v>
      </c>
      <c r="D223" s="187" t="s">
        <v>122</v>
      </c>
      <c r="E223" s="188" t="s">
        <v>937</v>
      </c>
      <c r="F223" s="189" t="s">
        <v>938</v>
      </c>
      <c r="G223" s="190" t="s">
        <v>190</v>
      </c>
      <c r="H223" s="191">
        <v>3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38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320</v>
      </c>
      <c r="AT223" s="199" t="s">
        <v>122</v>
      </c>
      <c r="AU223" s="199" t="s">
        <v>127</v>
      </c>
      <c r="AY223" s="17" t="s">
        <v>119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127</v>
      </c>
      <c r="BK223" s="200">
        <f>ROUND(I223*H223,2)</f>
        <v>0</v>
      </c>
      <c r="BL223" s="17" t="s">
        <v>320</v>
      </c>
      <c r="BM223" s="199" t="s">
        <v>2209</v>
      </c>
    </row>
    <row r="224" spans="1:65" s="2" customFormat="1" ht="24.2" customHeight="1">
      <c r="A224" s="34"/>
      <c r="B224" s="35"/>
      <c r="C224" s="187" t="s">
        <v>481</v>
      </c>
      <c r="D224" s="187" t="s">
        <v>122</v>
      </c>
      <c r="E224" s="188" t="s">
        <v>942</v>
      </c>
      <c r="F224" s="189" t="s">
        <v>943</v>
      </c>
      <c r="G224" s="190" t="s">
        <v>190</v>
      </c>
      <c r="H224" s="191">
        <v>2</v>
      </c>
      <c r="I224" s="192"/>
      <c r="J224" s="193">
        <f>ROUND(I224*H224,2)</f>
        <v>0</v>
      </c>
      <c r="K224" s="194"/>
      <c r="L224" s="39"/>
      <c r="M224" s="195" t="s">
        <v>1</v>
      </c>
      <c r="N224" s="196" t="s">
        <v>38</v>
      </c>
      <c r="O224" s="71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320</v>
      </c>
      <c r="AT224" s="199" t="s">
        <v>122</v>
      </c>
      <c r="AU224" s="199" t="s">
        <v>127</v>
      </c>
      <c r="AY224" s="17" t="s">
        <v>119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127</v>
      </c>
      <c r="BK224" s="200">
        <f>ROUND(I224*H224,2)</f>
        <v>0</v>
      </c>
      <c r="BL224" s="17" t="s">
        <v>320</v>
      </c>
      <c r="BM224" s="199" t="s">
        <v>2210</v>
      </c>
    </row>
    <row r="225" spans="1:65" s="2" customFormat="1" ht="16.5" customHeight="1">
      <c r="A225" s="34"/>
      <c r="B225" s="35"/>
      <c r="C225" s="187" t="s">
        <v>489</v>
      </c>
      <c r="D225" s="187" t="s">
        <v>122</v>
      </c>
      <c r="E225" s="188" t="s">
        <v>946</v>
      </c>
      <c r="F225" s="189" t="s">
        <v>947</v>
      </c>
      <c r="G225" s="190" t="s">
        <v>125</v>
      </c>
      <c r="H225" s="191">
        <v>9.8000000000000007</v>
      </c>
      <c r="I225" s="192"/>
      <c r="J225" s="193">
        <f>ROUND(I225*H225,2)</f>
        <v>0</v>
      </c>
      <c r="K225" s="194"/>
      <c r="L225" s="39"/>
      <c r="M225" s="195" t="s">
        <v>1</v>
      </c>
      <c r="N225" s="196" t="s">
        <v>38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2.3800000000000002E-2</v>
      </c>
      <c r="T225" s="198">
        <f>S225*H225</f>
        <v>0.23324000000000003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320</v>
      </c>
      <c r="AT225" s="199" t="s">
        <v>122</v>
      </c>
      <c r="AU225" s="199" t="s">
        <v>127</v>
      </c>
      <c r="AY225" s="17" t="s">
        <v>119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7" t="s">
        <v>127</v>
      </c>
      <c r="BK225" s="200">
        <f>ROUND(I225*H225,2)</f>
        <v>0</v>
      </c>
      <c r="BL225" s="17" t="s">
        <v>320</v>
      </c>
      <c r="BM225" s="199" t="s">
        <v>2211</v>
      </c>
    </row>
    <row r="226" spans="1:65" s="13" customFormat="1" ht="11.25">
      <c r="B226" s="201"/>
      <c r="C226" s="202"/>
      <c r="D226" s="203" t="s">
        <v>129</v>
      </c>
      <c r="E226" s="204" t="s">
        <v>1</v>
      </c>
      <c r="F226" s="205" t="s">
        <v>1528</v>
      </c>
      <c r="G226" s="202"/>
      <c r="H226" s="204" t="s">
        <v>1</v>
      </c>
      <c r="I226" s="206"/>
      <c r="J226" s="202"/>
      <c r="K226" s="202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129</v>
      </c>
      <c r="AU226" s="211" t="s">
        <v>127</v>
      </c>
      <c r="AV226" s="13" t="s">
        <v>80</v>
      </c>
      <c r="AW226" s="13" t="s">
        <v>30</v>
      </c>
      <c r="AX226" s="13" t="s">
        <v>72</v>
      </c>
      <c r="AY226" s="211" t="s">
        <v>119</v>
      </c>
    </row>
    <row r="227" spans="1:65" s="14" customFormat="1" ht="11.25">
      <c r="B227" s="212"/>
      <c r="C227" s="213"/>
      <c r="D227" s="203" t="s">
        <v>129</v>
      </c>
      <c r="E227" s="214" t="s">
        <v>1</v>
      </c>
      <c r="F227" s="215" t="s">
        <v>2212</v>
      </c>
      <c r="G227" s="213"/>
      <c r="H227" s="216">
        <v>4.1999999999999993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129</v>
      </c>
      <c r="AU227" s="222" t="s">
        <v>127</v>
      </c>
      <c r="AV227" s="14" t="s">
        <v>127</v>
      </c>
      <c r="AW227" s="14" t="s">
        <v>30</v>
      </c>
      <c r="AX227" s="14" t="s">
        <v>72</v>
      </c>
      <c r="AY227" s="222" t="s">
        <v>119</v>
      </c>
    </row>
    <row r="228" spans="1:65" s="13" customFormat="1" ht="11.25">
      <c r="B228" s="201"/>
      <c r="C228" s="202"/>
      <c r="D228" s="203" t="s">
        <v>129</v>
      </c>
      <c r="E228" s="204" t="s">
        <v>1</v>
      </c>
      <c r="F228" s="205" t="s">
        <v>225</v>
      </c>
      <c r="G228" s="202"/>
      <c r="H228" s="204" t="s">
        <v>1</v>
      </c>
      <c r="I228" s="206"/>
      <c r="J228" s="202"/>
      <c r="K228" s="202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129</v>
      </c>
      <c r="AU228" s="211" t="s">
        <v>127</v>
      </c>
      <c r="AV228" s="13" t="s">
        <v>80</v>
      </c>
      <c r="AW228" s="13" t="s">
        <v>30</v>
      </c>
      <c r="AX228" s="13" t="s">
        <v>72</v>
      </c>
      <c r="AY228" s="211" t="s">
        <v>119</v>
      </c>
    </row>
    <row r="229" spans="1:65" s="14" customFormat="1" ht="11.25">
      <c r="B229" s="212"/>
      <c r="C229" s="213"/>
      <c r="D229" s="203" t="s">
        <v>129</v>
      </c>
      <c r="E229" s="214" t="s">
        <v>1</v>
      </c>
      <c r="F229" s="215" t="s">
        <v>2213</v>
      </c>
      <c r="G229" s="213"/>
      <c r="H229" s="216">
        <v>5.6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129</v>
      </c>
      <c r="AU229" s="222" t="s">
        <v>127</v>
      </c>
      <c r="AV229" s="14" t="s">
        <v>127</v>
      </c>
      <c r="AW229" s="14" t="s">
        <v>30</v>
      </c>
      <c r="AX229" s="14" t="s">
        <v>72</v>
      </c>
      <c r="AY229" s="222" t="s">
        <v>119</v>
      </c>
    </row>
    <row r="230" spans="1:65" s="15" customFormat="1" ht="11.25">
      <c r="B230" s="223"/>
      <c r="C230" s="224"/>
      <c r="D230" s="203" t="s">
        <v>129</v>
      </c>
      <c r="E230" s="225" t="s">
        <v>1</v>
      </c>
      <c r="F230" s="226" t="s">
        <v>138</v>
      </c>
      <c r="G230" s="224"/>
      <c r="H230" s="227">
        <v>9.7999999999999989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129</v>
      </c>
      <c r="AU230" s="233" t="s">
        <v>127</v>
      </c>
      <c r="AV230" s="15" t="s">
        <v>126</v>
      </c>
      <c r="AW230" s="15" t="s">
        <v>30</v>
      </c>
      <c r="AX230" s="15" t="s">
        <v>80</v>
      </c>
      <c r="AY230" s="233" t="s">
        <v>119</v>
      </c>
    </row>
    <row r="231" spans="1:65" s="2" customFormat="1" ht="21.75" customHeight="1">
      <c r="A231" s="34"/>
      <c r="B231" s="35"/>
      <c r="C231" s="187" t="s">
        <v>497</v>
      </c>
      <c r="D231" s="187" t="s">
        <v>122</v>
      </c>
      <c r="E231" s="188" t="s">
        <v>967</v>
      </c>
      <c r="F231" s="189" t="s">
        <v>968</v>
      </c>
      <c r="G231" s="190" t="s">
        <v>125</v>
      </c>
      <c r="H231" s="191">
        <v>9.8000000000000007</v>
      </c>
      <c r="I231" s="192"/>
      <c r="J231" s="193">
        <f t="shared" ref="J231:J238" si="0">ROUND(I231*H231,2)</f>
        <v>0</v>
      </c>
      <c r="K231" s="194"/>
      <c r="L231" s="39"/>
      <c r="M231" s="195" t="s">
        <v>1</v>
      </c>
      <c r="N231" s="196" t="s">
        <v>38</v>
      </c>
      <c r="O231" s="71"/>
      <c r="P231" s="197">
        <f t="shared" ref="P231:P238" si="1">O231*H231</f>
        <v>0</v>
      </c>
      <c r="Q231" s="197">
        <v>0</v>
      </c>
      <c r="R231" s="197">
        <f t="shared" ref="R231:R238" si="2">Q231*H231</f>
        <v>0</v>
      </c>
      <c r="S231" s="197">
        <v>0</v>
      </c>
      <c r="T231" s="198">
        <f t="shared" ref="T231:T238" si="3"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320</v>
      </c>
      <c r="AT231" s="199" t="s">
        <v>122</v>
      </c>
      <c r="AU231" s="199" t="s">
        <v>127</v>
      </c>
      <c r="AY231" s="17" t="s">
        <v>119</v>
      </c>
      <c r="BE231" s="200">
        <f t="shared" ref="BE231:BE238" si="4">IF(N231="základní",J231,0)</f>
        <v>0</v>
      </c>
      <c r="BF231" s="200">
        <f t="shared" ref="BF231:BF238" si="5">IF(N231="snížená",J231,0)</f>
        <v>0</v>
      </c>
      <c r="BG231" s="200">
        <f t="shared" ref="BG231:BG238" si="6">IF(N231="zákl. přenesená",J231,0)</f>
        <v>0</v>
      </c>
      <c r="BH231" s="200">
        <f t="shared" ref="BH231:BH238" si="7">IF(N231="sníž. přenesená",J231,0)</f>
        <v>0</v>
      </c>
      <c r="BI231" s="200">
        <f t="shared" ref="BI231:BI238" si="8">IF(N231="nulová",J231,0)</f>
        <v>0</v>
      </c>
      <c r="BJ231" s="17" t="s">
        <v>127</v>
      </c>
      <c r="BK231" s="200">
        <f t="shared" ref="BK231:BK238" si="9">ROUND(I231*H231,2)</f>
        <v>0</v>
      </c>
      <c r="BL231" s="17" t="s">
        <v>320</v>
      </c>
      <c r="BM231" s="199" t="s">
        <v>2214</v>
      </c>
    </row>
    <row r="232" spans="1:65" s="2" customFormat="1" ht="21.75" customHeight="1">
      <c r="A232" s="34"/>
      <c r="B232" s="35"/>
      <c r="C232" s="187" t="s">
        <v>502</v>
      </c>
      <c r="D232" s="187" t="s">
        <v>122</v>
      </c>
      <c r="E232" s="188" t="s">
        <v>971</v>
      </c>
      <c r="F232" s="189" t="s">
        <v>972</v>
      </c>
      <c r="G232" s="190" t="s">
        <v>125</v>
      </c>
      <c r="H232" s="191">
        <v>9.8000000000000007</v>
      </c>
      <c r="I232" s="192"/>
      <c r="J232" s="193">
        <f t="shared" si="0"/>
        <v>0</v>
      </c>
      <c r="K232" s="194"/>
      <c r="L232" s="39"/>
      <c r="M232" s="195" t="s">
        <v>1</v>
      </c>
      <c r="N232" s="196" t="s">
        <v>38</v>
      </c>
      <c r="O232" s="71"/>
      <c r="P232" s="197">
        <f t="shared" si="1"/>
        <v>0</v>
      </c>
      <c r="Q232" s="197">
        <v>0</v>
      </c>
      <c r="R232" s="197">
        <f t="shared" si="2"/>
        <v>0</v>
      </c>
      <c r="S232" s="197">
        <v>0</v>
      </c>
      <c r="T232" s="198">
        <f t="shared" si="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320</v>
      </c>
      <c r="AT232" s="199" t="s">
        <v>122</v>
      </c>
      <c r="AU232" s="199" t="s">
        <v>127</v>
      </c>
      <c r="AY232" s="17" t="s">
        <v>119</v>
      </c>
      <c r="BE232" s="200">
        <f t="shared" si="4"/>
        <v>0</v>
      </c>
      <c r="BF232" s="200">
        <f t="shared" si="5"/>
        <v>0</v>
      </c>
      <c r="BG232" s="200">
        <f t="shared" si="6"/>
        <v>0</v>
      </c>
      <c r="BH232" s="200">
        <f t="shared" si="7"/>
        <v>0</v>
      </c>
      <c r="BI232" s="200">
        <f t="shared" si="8"/>
        <v>0</v>
      </c>
      <c r="BJ232" s="17" t="s">
        <v>127</v>
      </c>
      <c r="BK232" s="200">
        <f t="shared" si="9"/>
        <v>0</v>
      </c>
      <c r="BL232" s="17" t="s">
        <v>320</v>
      </c>
      <c r="BM232" s="199" t="s">
        <v>2215</v>
      </c>
    </row>
    <row r="233" spans="1:65" s="2" customFormat="1" ht="16.5" customHeight="1">
      <c r="A233" s="34"/>
      <c r="B233" s="35"/>
      <c r="C233" s="187" t="s">
        <v>506</v>
      </c>
      <c r="D233" s="187" t="s">
        <v>122</v>
      </c>
      <c r="E233" s="188" t="s">
        <v>975</v>
      </c>
      <c r="F233" s="189" t="s">
        <v>976</v>
      </c>
      <c r="G233" s="190" t="s">
        <v>190</v>
      </c>
      <c r="H233" s="191">
        <v>2</v>
      </c>
      <c r="I233" s="192"/>
      <c r="J233" s="193">
        <f t="shared" si="0"/>
        <v>0</v>
      </c>
      <c r="K233" s="194"/>
      <c r="L233" s="39"/>
      <c r="M233" s="195" t="s">
        <v>1</v>
      </c>
      <c r="N233" s="196" t="s">
        <v>38</v>
      </c>
      <c r="O233" s="71"/>
      <c r="P233" s="197">
        <f t="shared" si="1"/>
        <v>0</v>
      </c>
      <c r="Q233" s="197">
        <v>0</v>
      </c>
      <c r="R233" s="197">
        <f t="shared" si="2"/>
        <v>0</v>
      </c>
      <c r="S233" s="197">
        <v>0</v>
      </c>
      <c r="T233" s="198">
        <f t="shared" si="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320</v>
      </c>
      <c r="AT233" s="199" t="s">
        <v>122</v>
      </c>
      <c r="AU233" s="199" t="s">
        <v>127</v>
      </c>
      <c r="AY233" s="17" t="s">
        <v>119</v>
      </c>
      <c r="BE233" s="200">
        <f t="shared" si="4"/>
        <v>0</v>
      </c>
      <c r="BF233" s="200">
        <f t="shared" si="5"/>
        <v>0</v>
      </c>
      <c r="BG233" s="200">
        <f t="shared" si="6"/>
        <v>0</v>
      </c>
      <c r="BH233" s="200">
        <f t="shared" si="7"/>
        <v>0</v>
      </c>
      <c r="BI233" s="200">
        <f t="shared" si="8"/>
        <v>0</v>
      </c>
      <c r="BJ233" s="17" t="s">
        <v>127</v>
      </c>
      <c r="BK233" s="200">
        <f t="shared" si="9"/>
        <v>0</v>
      </c>
      <c r="BL233" s="17" t="s">
        <v>320</v>
      </c>
      <c r="BM233" s="199" t="s">
        <v>2216</v>
      </c>
    </row>
    <row r="234" spans="1:65" s="2" customFormat="1" ht="16.5" customHeight="1">
      <c r="A234" s="34"/>
      <c r="B234" s="35"/>
      <c r="C234" s="187" t="s">
        <v>510</v>
      </c>
      <c r="D234" s="187" t="s">
        <v>122</v>
      </c>
      <c r="E234" s="188" t="s">
        <v>979</v>
      </c>
      <c r="F234" s="189" t="s">
        <v>980</v>
      </c>
      <c r="G234" s="190" t="s">
        <v>125</v>
      </c>
      <c r="H234" s="191">
        <v>9.8000000000000007</v>
      </c>
      <c r="I234" s="192"/>
      <c r="J234" s="193">
        <f t="shared" si="0"/>
        <v>0</v>
      </c>
      <c r="K234" s="194"/>
      <c r="L234" s="39"/>
      <c r="M234" s="195" t="s">
        <v>1</v>
      </c>
      <c r="N234" s="196" t="s">
        <v>38</v>
      </c>
      <c r="O234" s="71"/>
      <c r="P234" s="197">
        <f t="shared" si="1"/>
        <v>0</v>
      </c>
      <c r="Q234" s="197">
        <v>0</v>
      </c>
      <c r="R234" s="197">
        <f t="shared" si="2"/>
        <v>0</v>
      </c>
      <c r="S234" s="197">
        <v>0</v>
      </c>
      <c r="T234" s="198">
        <f t="shared" si="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320</v>
      </c>
      <c r="AT234" s="199" t="s">
        <v>122</v>
      </c>
      <c r="AU234" s="199" t="s">
        <v>127</v>
      </c>
      <c r="AY234" s="17" t="s">
        <v>119</v>
      </c>
      <c r="BE234" s="200">
        <f t="shared" si="4"/>
        <v>0</v>
      </c>
      <c r="BF234" s="200">
        <f t="shared" si="5"/>
        <v>0</v>
      </c>
      <c r="BG234" s="200">
        <f t="shared" si="6"/>
        <v>0</v>
      </c>
      <c r="BH234" s="200">
        <f t="shared" si="7"/>
        <v>0</v>
      </c>
      <c r="BI234" s="200">
        <f t="shared" si="8"/>
        <v>0</v>
      </c>
      <c r="BJ234" s="17" t="s">
        <v>127</v>
      </c>
      <c r="BK234" s="200">
        <f t="shared" si="9"/>
        <v>0</v>
      </c>
      <c r="BL234" s="17" t="s">
        <v>320</v>
      </c>
      <c r="BM234" s="199" t="s">
        <v>2217</v>
      </c>
    </row>
    <row r="235" spans="1:65" s="2" customFormat="1" ht="21.75" customHeight="1">
      <c r="A235" s="34"/>
      <c r="B235" s="35"/>
      <c r="C235" s="187" t="s">
        <v>514</v>
      </c>
      <c r="D235" s="187" t="s">
        <v>122</v>
      </c>
      <c r="E235" s="188" t="s">
        <v>983</v>
      </c>
      <c r="F235" s="189" t="s">
        <v>984</v>
      </c>
      <c r="G235" s="190" t="s">
        <v>125</v>
      </c>
      <c r="H235" s="191">
        <v>9.8000000000000007</v>
      </c>
      <c r="I235" s="192"/>
      <c r="J235" s="193">
        <f t="shared" si="0"/>
        <v>0</v>
      </c>
      <c r="K235" s="194"/>
      <c r="L235" s="39"/>
      <c r="M235" s="195" t="s">
        <v>1</v>
      </c>
      <c r="N235" s="196" t="s">
        <v>38</v>
      </c>
      <c r="O235" s="71"/>
      <c r="P235" s="197">
        <f t="shared" si="1"/>
        <v>0</v>
      </c>
      <c r="Q235" s="197">
        <v>0</v>
      </c>
      <c r="R235" s="197">
        <f t="shared" si="2"/>
        <v>0</v>
      </c>
      <c r="S235" s="197">
        <v>0</v>
      </c>
      <c r="T235" s="198">
        <f t="shared" si="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320</v>
      </c>
      <c r="AT235" s="199" t="s">
        <v>122</v>
      </c>
      <c r="AU235" s="199" t="s">
        <v>127</v>
      </c>
      <c r="AY235" s="17" t="s">
        <v>119</v>
      </c>
      <c r="BE235" s="200">
        <f t="shared" si="4"/>
        <v>0</v>
      </c>
      <c r="BF235" s="200">
        <f t="shared" si="5"/>
        <v>0</v>
      </c>
      <c r="BG235" s="200">
        <f t="shared" si="6"/>
        <v>0</v>
      </c>
      <c r="BH235" s="200">
        <f t="shared" si="7"/>
        <v>0</v>
      </c>
      <c r="BI235" s="200">
        <f t="shared" si="8"/>
        <v>0</v>
      </c>
      <c r="BJ235" s="17" t="s">
        <v>127</v>
      </c>
      <c r="BK235" s="200">
        <f t="shared" si="9"/>
        <v>0</v>
      </c>
      <c r="BL235" s="17" t="s">
        <v>320</v>
      </c>
      <c r="BM235" s="199" t="s">
        <v>2218</v>
      </c>
    </row>
    <row r="236" spans="1:65" s="2" customFormat="1" ht="16.5" customHeight="1">
      <c r="A236" s="34"/>
      <c r="B236" s="35"/>
      <c r="C236" s="187" t="s">
        <v>519</v>
      </c>
      <c r="D236" s="187" t="s">
        <v>122</v>
      </c>
      <c r="E236" s="188" t="s">
        <v>987</v>
      </c>
      <c r="F236" s="189" t="s">
        <v>988</v>
      </c>
      <c r="G236" s="190" t="s">
        <v>125</v>
      </c>
      <c r="H236" s="191">
        <v>9.8000000000000007</v>
      </c>
      <c r="I236" s="192"/>
      <c r="J236" s="193">
        <f t="shared" si="0"/>
        <v>0</v>
      </c>
      <c r="K236" s="194"/>
      <c r="L236" s="39"/>
      <c r="M236" s="195" t="s">
        <v>1</v>
      </c>
      <c r="N236" s="196" t="s">
        <v>38</v>
      </c>
      <c r="O236" s="71"/>
      <c r="P236" s="197">
        <f t="shared" si="1"/>
        <v>0</v>
      </c>
      <c r="Q236" s="197">
        <v>0</v>
      </c>
      <c r="R236" s="197">
        <f t="shared" si="2"/>
        <v>0</v>
      </c>
      <c r="S236" s="197">
        <v>0</v>
      </c>
      <c r="T236" s="198">
        <f t="shared" si="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9" t="s">
        <v>320</v>
      </c>
      <c r="AT236" s="199" t="s">
        <v>122</v>
      </c>
      <c r="AU236" s="199" t="s">
        <v>127</v>
      </c>
      <c r="AY236" s="17" t="s">
        <v>119</v>
      </c>
      <c r="BE236" s="200">
        <f t="shared" si="4"/>
        <v>0</v>
      </c>
      <c r="BF236" s="200">
        <f t="shared" si="5"/>
        <v>0</v>
      </c>
      <c r="BG236" s="200">
        <f t="shared" si="6"/>
        <v>0</v>
      </c>
      <c r="BH236" s="200">
        <f t="shared" si="7"/>
        <v>0</v>
      </c>
      <c r="BI236" s="200">
        <f t="shared" si="8"/>
        <v>0</v>
      </c>
      <c r="BJ236" s="17" t="s">
        <v>127</v>
      </c>
      <c r="BK236" s="200">
        <f t="shared" si="9"/>
        <v>0</v>
      </c>
      <c r="BL236" s="17" t="s">
        <v>320</v>
      </c>
      <c r="BM236" s="199" t="s">
        <v>2219</v>
      </c>
    </row>
    <row r="237" spans="1:65" s="2" customFormat="1" ht="24.2" customHeight="1">
      <c r="A237" s="34"/>
      <c r="B237" s="35"/>
      <c r="C237" s="187" t="s">
        <v>527</v>
      </c>
      <c r="D237" s="187" t="s">
        <v>122</v>
      </c>
      <c r="E237" s="188" t="s">
        <v>2220</v>
      </c>
      <c r="F237" s="189" t="s">
        <v>2221</v>
      </c>
      <c r="G237" s="190" t="s">
        <v>195</v>
      </c>
      <c r="H237" s="191">
        <v>1E-3</v>
      </c>
      <c r="I237" s="192"/>
      <c r="J237" s="193">
        <f t="shared" si="0"/>
        <v>0</v>
      </c>
      <c r="K237" s="194"/>
      <c r="L237" s="39"/>
      <c r="M237" s="195" t="s">
        <v>1</v>
      </c>
      <c r="N237" s="196" t="s">
        <v>38</v>
      </c>
      <c r="O237" s="71"/>
      <c r="P237" s="197">
        <f t="shared" si="1"/>
        <v>0</v>
      </c>
      <c r="Q237" s="197">
        <v>0</v>
      </c>
      <c r="R237" s="197">
        <f t="shared" si="2"/>
        <v>0</v>
      </c>
      <c r="S237" s="197">
        <v>0</v>
      </c>
      <c r="T237" s="198">
        <f t="shared" si="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320</v>
      </c>
      <c r="AT237" s="199" t="s">
        <v>122</v>
      </c>
      <c r="AU237" s="199" t="s">
        <v>127</v>
      </c>
      <c r="AY237" s="17" t="s">
        <v>119</v>
      </c>
      <c r="BE237" s="200">
        <f t="shared" si="4"/>
        <v>0</v>
      </c>
      <c r="BF237" s="200">
        <f t="shared" si="5"/>
        <v>0</v>
      </c>
      <c r="BG237" s="200">
        <f t="shared" si="6"/>
        <v>0</v>
      </c>
      <c r="BH237" s="200">
        <f t="shared" si="7"/>
        <v>0</v>
      </c>
      <c r="BI237" s="200">
        <f t="shared" si="8"/>
        <v>0</v>
      </c>
      <c r="BJ237" s="17" t="s">
        <v>127</v>
      </c>
      <c r="BK237" s="200">
        <f t="shared" si="9"/>
        <v>0</v>
      </c>
      <c r="BL237" s="17" t="s">
        <v>320</v>
      </c>
      <c r="BM237" s="199" t="s">
        <v>2222</v>
      </c>
    </row>
    <row r="238" spans="1:65" s="2" customFormat="1" ht="24.2" customHeight="1">
      <c r="A238" s="34"/>
      <c r="B238" s="35"/>
      <c r="C238" s="187" t="s">
        <v>531</v>
      </c>
      <c r="D238" s="187" t="s">
        <v>122</v>
      </c>
      <c r="E238" s="188" t="s">
        <v>995</v>
      </c>
      <c r="F238" s="189" t="s">
        <v>996</v>
      </c>
      <c r="G238" s="190" t="s">
        <v>195</v>
      </c>
      <c r="H238" s="191">
        <v>0.15</v>
      </c>
      <c r="I238" s="192"/>
      <c r="J238" s="193">
        <f t="shared" si="0"/>
        <v>0</v>
      </c>
      <c r="K238" s="194"/>
      <c r="L238" s="39"/>
      <c r="M238" s="195" t="s">
        <v>1</v>
      </c>
      <c r="N238" s="196" t="s">
        <v>38</v>
      </c>
      <c r="O238" s="71"/>
      <c r="P238" s="197">
        <f t="shared" si="1"/>
        <v>0</v>
      </c>
      <c r="Q238" s="197">
        <v>0</v>
      </c>
      <c r="R238" s="197">
        <f t="shared" si="2"/>
        <v>0</v>
      </c>
      <c r="S238" s="197">
        <v>0</v>
      </c>
      <c r="T238" s="198">
        <f t="shared" si="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320</v>
      </c>
      <c r="AT238" s="199" t="s">
        <v>122</v>
      </c>
      <c r="AU238" s="199" t="s">
        <v>127</v>
      </c>
      <c r="AY238" s="17" t="s">
        <v>119</v>
      </c>
      <c r="BE238" s="200">
        <f t="shared" si="4"/>
        <v>0</v>
      </c>
      <c r="BF238" s="200">
        <f t="shared" si="5"/>
        <v>0</v>
      </c>
      <c r="BG238" s="200">
        <f t="shared" si="6"/>
        <v>0</v>
      </c>
      <c r="BH238" s="200">
        <f t="shared" si="7"/>
        <v>0</v>
      </c>
      <c r="BI238" s="200">
        <f t="shared" si="8"/>
        <v>0</v>
      </c>
      <c r="BJ238" s="17" t="s">
        <v>127</v>
      </c>
      <c r="BK238" s="200">
        <f t="shared" si="9"/>
        <v>0</v>
      </c>
      <c r="BL238" s="17" t="s">
        <v>320</v>
      </c>
      <c r="BM238" s="199" t="s">
        <v>2223</v>
      </c>
    </row>
    <row r="239" spans="1:65" s="12" customFormat="1" ht="22.9" customHeight="1">
      <c r="B239" s="171"/>
      <c r="C239" s="172"/>
      <c r="D239" s="173" t="s">
        <v>71</v>
      </c>
      <c r="E239" s="185" t="s">
        <v>998</v>
      </c>
      <c r="F239" s="185" t="s">
        <v>999</v>
      </c>
      <c r="G239" s="172"/>
      <c r="H239" s="172"/>
      <c r="I239" s="175"/>
      <c r="J239" s="186">
        <f>BK239</f>
        <v>0</v>
      </c>
      <c r="K239" s="172"/>
      <c r="L239" s="177"/>
      <c r="M239" s="178"/>
      <c r="N239" s="179"/>
      <c r="O239" s="179"/>
      <c r="P239" s="180">
        <f>SUM(P240:P413)</f>
        <v>0</v>
      </c>
      <c r="Q239" s="179"/>
      <c r="R239" s="180">
        <f>SUM(R240:R413)</f>
        <v>2.9434500000000002E-2</v>
      </c>
      <c r="S239" s="179"/>
      <c r="T239" s="181">
        <f>SUM(T240:T413)</f>
        <v>3.3529999999999997E-2</v>
      </c>
      <c r="AR239" s="182" t="s">
        <v>127</v>
      </c>
      <c r="AT239" s="183" t="s">
        <v>71</v>
      </c>
      <c r="AU239" s="183" t="s">
        <v>80</v>
      </c>
      <c r="AY239" s="182" t="s">
        <v>119</v>
      </c>
      <c r="BK239" s="184">
        <f>SUM(BK240:BK413)</f>
        <v>0</v>
      </c>
    </row>
    <row r="240" spans="1:65" s="2" customFormat="1" ht="24.2" customHeight="1">
      <c r="A240" s="34"/>
      <c r="B240" s="35"/>
      <c r="C240" s="187" t="s">
        <v>537</v>
      </c>
      <c r="D240" s="187" t="s">
        <v>122</v>
      </c>
      <c r="E240" s="188" t="s">
        <v>1005</v>
      </c>
      <c r="F240" s="189" t="s">
        <v>1006</v>
      </c>
      <c r="G240" s="190" t="s">
        <v>390</v>
      </c>
      <c r="H240" s="191">
        <v>5</v>
      </c>
      <c r="I240" s="192"/>
      <c r="J240" s="193">
        <f>ROUND(I240*H240,2)</f>
        <v>0</v>
      </c>
      <c r="K240" s="194"/>
      <c r="L240" s="39"/>
      <c r="M240" s="195" t="s">
        <v>1</v>
      </c>
      <c r="N240" s="196" t="s">
        <v>38</v>
      </c>
      <c r="O240" s="71"/>
      <c r="P240" s="197">
        <f>O240*H240</f>
        <v>0</v>
      </c>
      <c r="Q240" s="197">
        <v>0</v>
      </c>
      <c r="R240" s="197">
        <f>Q240*H240</f>
        <v>0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320</v>
      </c>
      <c r="AT240" s="199" t="s">
        <v>122</v>
      </c>
      <c r="AU240" s="199" t="s">
        <v>127</v>
      </c>
      <c r="AY240" s="17" t="s">
        <v>119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127</v>
      </c>
      <c r="BK240" s="200">
        <f>ROUND(I240*H240,2)</f>
        <v>0</v>
      </c>
      <c r="BL240" s="17" t="s">
        <v>320</v>
      </c>
      <c r="BM240" s="199" t="s">
        <v>2224</v>
      </c>
    </row>
    <row r="241" spans="1:65" s="13" customFormat="1" ht="11.25">
      <c r="B241" s="201"/>
      <c r="C241" s="202"/>
      <c r="D241" s="203" t="s">
        <v>129</v>
      </c>
      <c r="E241" s="204" t="s">
        <v>1</v>
      </c>
      <c r="F241" s="205" t="s">
        <v>1008</v>
      </c>
      <c r="G241" s="202"/>
      <c r="H241" s="204" t="s">
        <v>1</v>
      </c>
      <c r="I241" s="206"/>
      <c r="J241" s="202"/>
      <c r="K241" s="202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129</v>
      </c>
      <c r="AU241" s="211" t="s">
        <v>127</v>
      </c>
      <c r="AV241" s="13" t="s">
        <v>80</v>
      </c>
      <c r="AW241" s="13" t="s">
        <v>30</v>
      </c>
      <c r="AX241" s="13" t="s">
        <v>72</v>
      </c>
      <c r="AY241" s="211" t="s">
        <v>119</v>
      </c>
    </row>
    <row r="242" spans="1:65" s="14" customFormat="1" ht="11.25">
      <c r="B242" s="212"/>
      <c r="C242" s="213"/>
      <c r="D242" s="203" t="s">
        <v>129</v>
      </c>
      <c r="E242" s="214" t="s">
        <v>1</v>
      </c>
      <c r="F242" s="215" t="s">
        <v>145</v>
      </c>
      <c r="G242" s="213"/>
      <c r="H242" s="216">
        <v>5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129</v>
      </c>
      <c r="AU242" s="222" t="s">
        <v>127</v>
      </c>
      <c r="AV242" s="14" t="s">
        <v>127</v>
      </c>
      <c r="AW242" s="14" t="s">
        <v>30</v>
      </c>
      <c r="AX242" s="14" t="s">
        <v>80</v>
      </c>
      <c r="AY242" s="222" t="s">
        <v>119</v>
      </c>
    </row>
    <row r="243" spans="1:65" s="2" customFormat="1" ht="16.5" customHeight="1">
      <c r="A243" s="34"/>
      <c r="B243" s="35"/>
      <c r="C243" s="239" t="s">
        <v>542</v>
      </c>
      <c r="D243" s="239" t="s">
        <v>202</v>
      </c>
      <c r="E243" s="240" t="s">
        <v>1010</v>
      </c>
      <c r="F243" s="241" t="s">
        <v>1011</v>
      </c>
      <c r="G243" s="242" t="s">
        <v>390</v>
      </c>
      <c r="H243" s="243">
        <v>5.25</v>
      </c>
      <c r="I243" s="244"/>
      <c r="J243" s="245">
        <f>ROUND(I243*H243,2)</f>
        <v>0</v>
      </c>
      <c r="K243" s="246"/>
      <c r="L243" s="247"/>
      <c r="M243" s="248" t="s">
        <v>1</v>
      </c>
      <c r="N243" s="249" t="s">
        <v>38</v>
      </c>
      <c r="O243" s="71"/>
      <c r="P243" s="197">
        <f>O243*H243</f>
        <v>0</v>
      </c>
      <c r="Q243" s="197">
        <v>1.0000000000000001E-5</v>
      </c>
      <c r="R243" s="197">
        <f>Q243*H243</f>
        <v>5.2500000000000002E-5</v>
      </c>
      <c r="S243" s="197">
        <v>0</v>
      </c>
      <c r="T243" s="19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9" t="s">
        <v>406</v>
      </c>
      <c r="AT243" s="199" t="s">
        <v>202</v>
      </c>
      <c r="AU243" s="199" t="s">
        <v>127</v>
      </c>
      <c r="AY243" s="17" t="s">
        <v>119</v>
      </c>
      <c r="BE243" s="200">
        <f>IF(N243="základní",J243,0)</f>
        <v>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7" t="s">
        <v>127</v>
      </c>
      <c r="BK243" s="200">
        <f>ROUND(I243*H243,2)</f>
        <v>0</v>
      </c>
      <c r="BL243" s="17" t="s">
        <v>320</v>
      </c>
      <c r="BM243" s="199" t="s">
        <v>2225</v>
      </c>
    </row>
    <row r="244" spans="1:65" s="14" customFormat="1" ht="11.25">
      <c r="B244" s="212"/>
      <c r="C244" s="213"/>
      <c r="D244" s="203" t="s">
        <v>129</v>
      </c>
      <c r="E244" s="213"/>
      <c r="F244" s="215" t="s">
        <v>1013</v>
      </c>
      <c r="G244" s="213"/>
      <c r="H244" s="216">
        <v>5.25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129</v>
      </c>
      <c r="AU244" s="222" t="s">
        <v>127</v>
      </c>
      <c r="AV244" s="14" t="s">
        <v>127</v>
      </c>
      <c r="AW244" s="14" t="s">
        <v>4</v>
      </c>
      <c r="AX244" s="14" t="s">
        <v>80</v>
      </c>
      <c r="AY244" s="222" t="s">
        <v>119</v>
      </c>
    </row>
    <row r="245" spans="1:65" s="2" customFormat="1" ht="16.5" customHeight="1">
      <c r="A245" s="34"/>
      <c r="B245" s="35"/>
      <c r="C245" s="187" t="s">
        <v>548</v>
      </c>
      <c r="D245" s="187" t="s">
        <v>122</v>
      </c>
      <c r="E245" s="188" t="s">
        <v>1015</v>
      </c>
      <c r="F245" s="189" t="s">
        <v>1016</v>
      </c>
      <c r="G245" s="190" t="s">
        <v>190</v>
      </c>
      <c r="H245" s="191">
        <v>5</v>
      </c>
      <c r="I245" s="192"/>
      <c r="J245" s="193">
        <f>ROUND(I245*H245,2)</f>
        <v>0</v>
      </c>
      <c r="K245" s="194"/>
      <c r="L245" s="39"/>
      <c r="M245" s="195" t="s">
        <v>1</v>
      </c>
      <c r="N245" s="196" t="s">
        <v>38</v>
      </c>
      <c r="O245" s="71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9" t="s">
        <v>320</v>
      </c>
      <c r="AT245" s="199" t="s">
        <v>122</v>
      </c>
      <c r="AU245" s="199" t="s">
        <v>127</v>
      </c>
      <c r="AY245" s="17" t="s">
        <v>119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127</v>
      </c>
      <c r="BK245" s="200">
        <f>ROUND(I245*H245,2)</f>
        <v>0</v>
      </c>
      <c r="BL245" s="17" t="s">
        <v>320</v>
      </c>
      <c r="BM245" s="199" t="s">
        <v>2226</v>
      </c>
    </row>
    <row r="246" spans="1:65" s="2" customFormat="1" ht="24.2" customHeight="1">
      <c r="A246" s="34"/>
      <c r="B246" s="35"/>
      <c r="C246" s="239" t="s">
        <v>552</v>
      </c>
      <c r="D246" s="239" t="s">
        <v>202</v>
      </c>
      <c r="E246" s="240" t="s">
        <v>1019</v>
      </c>
      <c r="F246" s="241" t="s">
        <v>1020</v>
      </c>
      <c r="G246" s="242" t="s">
        <v>190</v>
      </c>
      <c r="H246" s="243">
        <v>5</v>
      </c>
      <c r="I246" s="244"/>
      <c r="J246" s="245">
        <f>ROUND(I246*H246,2)</f>
        <v>0</v>
      </c>
      <c r="K246" s="246"/>
      <c r="L246" s="247"/>
      <c r="M246" s="248" t="s">
        <v>1</v>
      </c>
      <c r="N246" s="249" t="s">
        <v>38</v>
      </c>
      <c r="O246" s="71"/>
      <c r="P246" s="197">
        <f>O246*H246</f>
        <v>0</v>
      </c>
      <c r="Q246" s="197">
        <v>9.0000000000000006E-5</v>
      </c>
      <c r="R246" s="197">
        <f>Q246*H246</f>
        <v>4.5000000000000004E-4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406</v>
      </c>
      <c r="AT246" s="199" t="s">
        <v>202</v>
      </c>
      <c r="AU246" s="199" t="s">
        <v>127</v>
      </c>
      <c r="AY246" s="17" t="s">
        <v>119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7" t="s">
        <v>127</v>
      </c>
      <c r="BK246" s="200">
        <f>ROUND(I246*H246,2)</f>
        <v>0</v>
      </c>
      <c r="BL246" s="17" t="s">
        <v>320</v>
      </c>
      <c r="BM246" s="199" t="s">
        <v>2227</v>
      </c>
    </row>
    <row r="247" spans="1:65" s="2" customFormat="1" ht="21.75" customHeight="1">
      <c r="A247" s="34"/>
      <c r="B247" s="35"/>
      <c r="C247" s="187" t="s">
        <v>556</v>
      </c>
      <c r="D247" s="187" t="s">
        <v>122</v>
      </c>
      <c r="E247" s="188" t="s">
        <v>1023</v>
      </c>
      <c r="F247" s="189" t="s">
        <v>1024</v>
      </c>
      <c r="G247" s="190" t="s">
        <v>190</v>
      </c>
      <c r="H247" s="191">
        <v>25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38</v>
      </c>
      <c r="O247" s="71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320</v>
      </c>
      <c r="AT247" s="199" t="s">
        <v>122</v>
      </c>
      <c r="AU247" s="199" t="s">
        <v>127</v>
      </c>
      <c r="AY247" s="17" t="s">
        <v>119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127</v>
      </c>
      <c r="BK247" s="200">
        <f>ROUND(I247*H247,2)</f>
        <v>0</v>
      </c>
      <c r="BL247" s="17" t="s">
        <v>320</v>
      </c>
      <c r="BM247" s="199" t="s">
        <v>2228</v>
      </c>
    </row>
    <row r="248" spans="1:65" s="2" customFormat="1" ht="21.75" customHeight="1">
      <c r="A248" s="34"/>
      <c r="B248" s="35"/>
      <c r="C248" s="239" t="s">
        <v>560</v>
      </c>
      <c r="D248" s="239" t="s">
        <v>202</v>
      </c>
      <c r="E248" s="240" t="s">
        <v>2229</v>
      </c>
      <c r="F248" s="241" t="s">
        <v>2230</v>
      </c>
      <c r="G248" s="242" t="s">
        <v>190</v>
      </c>
      <c r="H248" s="243">
        <v>25</v>
      </c>
      <c r="I248" s="244"/>
      <c r="J248" s="245">
        <f>ROUND(I248*H248,2)</f>
        <v>0</v>
      </c>
      <c r="K248" s="246"/>
      <c r="L248" s="247"/>
      <c r="M248" s="248" t="s">
        <v>1</v>
      </c>
      <c r="N248" s="249" t="s">
        <v>38</v>
      </c>
      <c r="O248" s="71"/>
      <c r="P248" s="197">
        <f>O248*H248</f>
        <v>0</v>
      </c>
      <c r="Q248" s="197">
        <v>4.0000000000000003E-5</v>
      </c>
      <c r="R248" s="197">
        <f>Q248*H248</f>
        <v>1E-3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406</v>
      </c>
      <c r="AT248" s="199" t="s">
        <v>202</v>
      </c>
      <c r="AU248" s="199" t="s">
        <v>127</v>
      </c>
      <c r="AY248" s="17" t="s">
        <v>119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127</v>
      </c>
      <c r="BK248" s="200">
        <f>ROUND(I248*H248,2)</f>
        <v>0</v>
      </c>
      <c r="BL248" s="17" t="s">
        <v>320</v>
      </c>
      <c r="BM248" s="199" t="s">
        <v>2231</v>
      </c>
    </row>
    <row r="249" spans="1:65" s="2" customFormat="1" ht="33" customHeight="1">
      <c r="A249" s="34"/>
      <c r="B249" s="35"/>
      <c r="C249" s="187" t="s">
        <v>564</v>
      </c>
      <c r="D249" s="187" t="s">
        <v>122</v>
      </c>
      <c r="E249" s="188" t="s">
        <v>1031</v>
      </c>
      <c r="F249" s="189" t="s">
        <v>1032</v>
      </c>
      <c r="G249" s="190" t="s">
        <v>390</v>
      </c>
      <c r="H249" s="191">
        <v>151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38</v>
      </c>
      <c r="O249" s="7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320</v>
      </c>
      <c r="AT249" s="199" t="s">
        <v>122</v>
      </c>
      <c r="AU249" s="199" t="s">
        <v>127</v>
      </c>
      <c r="AY249" s="17" t="s">
        <v>119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127</v>
      </c>
      <c r="BK249" s="200">
        <f>ROUND(I249*H249,2)</f>
        <v>0</v>
      </c>
      <c r="BL249" s="17" t="s">
        <v>320</v>
      </c>
      <c r="BM249" s="199" t="s">
        <v>2232</v>
      </c>
    </row>
    <row r="250" spans="1:65" s="14" customFormat="1" ht="11.25">
      <c r="B250" s="212"/>
      <c r="C250" s="213"/>
      <c r="D250" s="203" t="s">
        <v>129</v>
      </c>
      <c r="E250" s="214" t="s">
        <v>1</v>
      </c>
      <c r="F250" s="215" t="s">
        <v>2233</v>
      </c>
      <c r="G250" s="213"/>
      <c r="H250" s="216">
        <v>151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129</v>
      </c>
      <c r="AU250" s="222" t="s">
        <v>127</v>
      </c>
      <c r="AV250" s="14" t="s">
        <v>127</v>
      </c>
      <c r="AW250" s="14" t="s">
        <v>30</v>
      </c>
      <c r="AX250" s="14" t="s">
        <v>80</v>
      </c>
      <c r="AY250" s="222" t="s">
        <v>119</v>
      </c>
    </row>
    <row r="251" spans="1:65" s="2" customFormat="1" ht="24.2" customHeight="1">
      <c r="A251" s="34"/>
      <c r="B251" s="35"/>
      <c r="C251" s="239" t="s">
        <v>568</v>
      </c>
      <c r="D251" s="239" t="s">
        <v>202</v>
      </c>
      <c r="E251" s="240" t="s">
        <v>1036</v>
      </c>
      <c r="F251" s="241" t="s">
        <v>1037</v>
      </c>
      <c r="G251" s="242" t="s">
        <v>390</v>
      </c>
      <c r="H251" s="243">
        <v>67.2</v>
      </c>
      <c r="I251" s="244"/>
      <c r="J251" s="245">
        <f>ROUND(I251*H251,2)</f>
        <v>0</v>
      </c>
      <c r="K251" s="246"/>
      <c r="L251" s="247"/>
      <c r="M251" s="248" t="s">
        <v>1</v>
      </c>
      <c r="N251" s="249" t="s">
        <v>38</v>
      </c>
      <c r="O251" s="71"/>
      <c r="P251" s="197">
        <f>O251*H251</f>
        <v>0</v>
      </c>
      <c r="Q251" s="197">
        <v>1.0000000000000001E-5</v>
      </c>
      <c r="R251" s="197">
        <f>Q251*H251</f>
        <v>6.7200000000000007E-4</v>
      </c>
      <c r="S251" s="197">
        <v>0</v>
      </c>
      <c r="T251" s="19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406</v>
      </c>
      <c r="AT251" s="199" t="s">
        <v>202</v>
      </c>
      <c r="AU251" s="199" t="s">
        <v>127</v>
      </c>
      <c r="AY251" s="17" t="s">
        <v>119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7" t="s">
        <v>127</v>
      </c>
      <c r="BK251" s="200">
        <f>ROUND(I251*H251,2)</f>
        <v>0</v>
      </c>
      <c r="BL251" s="17" t="s">
        <v>320</v>
      </c>
      <c r="BM251" s="199" t="s">
        <v>2234</v>
      </c>
    </row>
    <row r="252" spans="1:65" s="13" customFormat="1" ht="11.25">
      <c r="B252" s="201"/>
      <c r="C252" s="202"/>
      <c r="D252" s="203" t="s">
        <v>129</v>
      </c>
      <c r="E252" s="204" t="s">
        <v>1</v>
      </c>
      <c r="F252" s="205" t="s">
        <v>1039</v>
      </c>
      <c r="G252" s="202"/>
      <c r="H252" s="204" t="s">
        <v>1</v>
      </c>
      <c r="I252" s="206"/>
      <c r="J252" s="202"/>
      <c r="K252" s="202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129</v>
      </c>
      <c r="AU252" s="211" t="s">
        <v>127</v>
      </c>
      <c r="AV252" s="13" t="s">
        <v>80</v>
      </c>
      <c r="AW252" s="13" t="s">
        <v>30</v>
      </c>
      <c r="AX252" s="13" t="s">
        <v>72</v>
      </c>
      <c r="AY252" s="211" t="s">
        <v>119</v>
      </c>
    </row>
    <row r="253" spans="1:65" s="13" customFormat="1" ht="11.25">
      <c r="B253" s="201"/>
      <c r="C253" s="202"/>
      <c r="D253" s="203" t="s">
        <v>129</v>
      </c>
      <c r="E253" s="204" t="s">
        <v>1</v>
      </c>
      <c r="F253" s="205" t="s">
        <v>232</v>
      </c>
      <c r="G253" s="202"/>
      <c r="H253" s="204" t="s">
        <v>1</v>
      </c>
      <c r="I253" s="206"/>
      <c r="J253" s="202"/>
      <c r="K253" s="202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129</v>
      </c>
      <c r="AU253" s="211" t="s">
        <v>127</v>
      </c>
      <c r="AV253" s="13" t="s">
        <v>80</v>
      </c>
      <c r="AW253" s="13" t="s">
        <v>30</v>
      </c>
      <c r="AX253" s="13" t="s">
        <v>72</v>
      </c>
      <c r="AY253" s="211" t="s">
        <v>119</v>
      </c>
    </row>
    <row r="254" spans="1:65" s="14" customFormat="1" ht="11.25">
      <c r="B254" s="212"/>
      <c r="C254" s="213"/>
      <c r="D254" s="203" t="s">
        <v>129</v>
      </c>
      <c r="E254" s="214" t="s">
        <v>1</v>
      </c>
      <c r="F254" s="215" t="s">
        <v>315</v>
      </c>
      <c r="G254" s="213"/>
      <c r="H254" s="216">
        <v>15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129</v>
      </c>
      <c r="AU254" s="222" t="s">
        <v>127</v>
      </c>
      <c r="AV254" s="14" t="s">
        <v>127</v>
      </c>
      <c r="AW254" s="14" t="s">
        <v>30</v>
      </c>
      <c r="AX254" s="14" t="s">
        <v>72</v>
      </c>
      <c r="AY254" s="222" t="s">
        <v>119</v>
      </c>
    </row>
    <row r="255" spans="1:65" s="13" customFormat="1" ht="11.25">
      <c r="B255" s="201"/>
      <c r="C255" s="202"/>
      <c r="D255" s="203" t="s">
        <v>129</v>
      </c>
      <c r="E255" s="204" t="s">
        <v>1</v>
      </c>
      <c r="F255" s="205" t="s">
        <v>1528</v>
      </c>
      <c r="G255" s="202"/>
      <c r="H255" s="204" t="s">
        <v>1</v>
      </c>
      <c r="I255" s="206"/>
      <c r="J255" s="202"/>
      <c r="K255" s="202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129</v>
      </c>
      <c r="AU255" s="211" t="s">
        <v>127</v>
      </c>
      <c r="AV255" s="13" t="s">
        <v>80</v>
      </c>
      <c r="AW255" s="13" t="s">
        <v>30</v>
      </c>
      <c r="AX255" s="13" t="s">
        <v>72</v>
      </c>
      <c r="AY255" s="211" t="s">
        <v>119</v>
      </c>
    </row>
    <row r="256" spans="1:65" s="14" customFormat="1" ht="11.25">
      <c r="B256" s="212"/>
      <c r="C256" s="213"/>
      <c r="D256" s="203" t="s">
        <v>129</v>
      </c>
      <c r="E256" s="214" t="s">
        <v>1</v>
      </c>
      <c r="F256" s="215" t="s">
        <v>205</v>
      </c>
      <c r="G256" s="213"/>
      <c r="H256" s="216">
        <v>8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129</v>
      </c>
      <c r="AU256" s="222" t="s">
        <v>127</v>
      </c>
      <c r="AV256" s="14" t="s">
        <v>127</v>
      </c>
      <c r="AW256" s="14" t="s">
        <v>30</v>
      </c>
      <c r="AX256" s="14" t="s">
        <v>72</v>
      </c>
      <c r="AY256" s="222" t="s">
        <v>119</v>
      </c>
    </row>
    <row r="257" spans="1:65" s="13" customFormat="1" ht="11.25">
      <c r="B257" s="201"/>
      <c r="C257" s="202"/>
      <c r="D257" s="203" t="s">
        <v>129</v>
      </c>
      <c r="E257" s="204" t="s">
        <v>1</v>
      </c>
      <c r="F257" s="205" t="s">
        <v>234</v>
      </c>
      <c r="G257" s="202"/>
      <c r="H257" s="204" t="s">
        <v>1</v>
      </c>
      <c r="I257" s="206"/>
      <c r="J257" s="202"/>
      <c r="K257" s="202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129</v>
      </c>
      <c r="AU257" s="211" t="s">
        <v>127</v>
      </c>
      <c r="AV257" s="13" t="s">
        <v>80</v>
      </c>
      <c r="AW257" s="13" t="s">
        <v>30</v>
      </c>
      <c r="AX257" s="13" t="s">
        <v>72</v>
      </c>
      <c r="AY257" s="211" t="s">
        <v>119</v>
      </c>
    </row>
    <row r="258" spans="1:65" s="14" customFormat="1" ht="11.25">
      <c r="B258" s="212"/>
      <c r="C258" s="213"/>
      <c r="D258" s="203" t="s">
        <v>129</v>
      </c>
      <c r="E258" s="214" t="s">
        <v>1</v>
      </c>
      <c r="F258" s="215" t="s">
        <v>126</v>
      </c>
      <c r="G258" s="213"/>
      <c r="H258" s="216">
        <v>4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129</v>
      </c>
      <c r="AU258" s="222" t="s">
        <v>127</v>
      </c>
      <c r="AV258" s="14" t="s">
        <v>127</v>
      </c>
      <c r="AW258" s="14" t="s">
        <v>30</v>
      </c>
      <c r="AX258" s="14" t="s">
        <v>72</v>
      </c>
      <c r="AY258" s="222" t="s">
        <v>119</v>
      </c>
    </row>
    <row r="259" spans="1:65" s="13" customFormat="1" ht="11.25">
      <c r="B259" s="201"/>
      <c r="C259" s="202"/>
      <c r="D259" s="203" t="s">
        <v>129</v>
      </c>
      <c r="E259" s="204" t="s">
        <v>1</v>
      </c>
      <c r="F259" s="205" t="s">
        <v>1043</v>
      </c>
      <c r="G259" s="202"/>
      <c r="H259" s="204" t="s">
        <v>1</v>
      </c>
      <c r="I259" s="206"/>
      <c r="J259" s="202"/>
      <c r="K259" s="202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129</v>
      </c>
      <c r="AU259" s="211" t="s">
        <v>127</v>
      </c>
      <c r="AV259" s="13" t="s">
        <v>80</v>
      </c>
      <c r="AW259" s="13" t="s">
        <v>30</v>
      </c>
      <c r="AX259" s="13" t="s">
        <v>72</v>
      </c>
      <c r="AY259" s="211" t="s">
        <v>119</v>
      </c>
    </row>
    <row r="260" spans="1:65" s="13" customFormat="1" ht="11.25">
      <c r="B260" s="201"/>
      <c r="C260" s="202"/>
      <c r="D260" s="203" t="s">
        <v>129</v>
      </c>
      <c r="E260" s="204" t="s">
        <v>1</v>
      </c>
      <c r="F260" s="205" t="s">
        <v>225</v>
      </c>
      <c r="G260" s="202"/>
      <c r="H260" s="204" t="s">
        <v>1</v>
      </c>
      <c r="I260" s="206"/>
      <c r="J260" s="202"/>
      <c r="K260" s="202"/>
      <c r="L260" s="207"/>
      <c r="M260" s="208"/>
      <c r="N260" s="209"/>
      <c r="O260" s="209"/>
      <c r="P260" s="209"/>
      <c r="Q260" s="209"/>
      <c r="R260" s="209"/>
      <c r="S260" s="209"/>
      <c r="T260" s="210"/>
      <c r="AT260" s="211" t="s">
        <v>129</v>
      </c>
      <c r="AU260" s="211" t="s">
        <v>127</v>
      </c>
      <c r="AV260" s="13" t="s">
        <v>80</v>
      </c>
      <c r="AW260" s="13" t="s">
        <v>30</v>
      </c>
      <c r="AX260" s="13" t="s">
        <v>72</v>
      </c>
      <c r="AY260" s="211" t="s">
        <v>119</v>
      </c>
    </row>
    <row r="261" spans="1:65" s="14" customFormat="1" ht="11.25">
      <c r="B261" s="212"/>
      <c r="C261" s="213"/>
      <c r="D261" s="203" t="s">
        <v>129</v>
      </c>
      <c r="E261" s="214" t="s">
        <v>1</v>
      </c>
      <c r="F261" s="215" t="s">
        <v>315</v>
      </c>
      <c r="G261" s="213"/>
      <c r="H261" s="216">
        <v>15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129</v>
      </c>
      <c r="AU261" s="222" t="s">
        <v>127</v>
      </c>
      <c r="AV261" s="14" t="s">
        <v>127</v>
      </c>
      <c r="AW261" s="14" t="s">
        <v>30</v>
      </c>
      <c r="AX261" s="14" t="s">
        <v>72</v>
      </c>
      <c r="AY261" s="222" t="s">
        <v>119</v>
      </c>
    </row>
    <row r="262" spans="1:65" s="13" customFormat="1" ht="11.25">
      <c r="B262" s="201"/>
      <c r="C262" s="202"/>
      <c r="D262" s="203" t="s">
        <v>129</v>
      </c>
      <c r="E262" s="204" t="s">
        <v>1</v>
      </c>
      <c r="F262" s="205" t="s">
        <v>248</v>
      </c>
      <c r="G262" s="202"/>
      <c r="H262" s="204" t="s">
        <v>1</v>
      </c>
      <c r="I262" s="206"/>
      <c r="J262" s="202"/>
      <c r="K262" s="202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129</v>
      </c>
      <c r="AU262" s="211" t="s">
        <v>127</v>
      </c>
      <c r="AV262" s="13" t="s">
        <v>80</v>
      </c>
      <c r="AW262" s="13" t="s">
        <v>30</v>
      </c>
      <c r="AX262" s="13" t="s">
        <v>72</v>
      </c>
      <c r="AY262" s="211" t="s">
        <v>119</v>
      </c>
    </row>
    <row r="263" spans="1:65" s="14" customFormat="1" ht="11.25">
      <c r="B263" s="212"/>
      <c r="C263" s="213"/>
      <c r="D263" s="203" t="s">
        <v>129</v>
      </c>
      <c r="E263" s="214" t="s">
        <v>1</v>
      </c>
      <c r="F263" s="215" t="s">
        <v>205</v>
      </c>
      <c r="G263" s="213"/>
      <c r="H263" s="216">
        <v>8</v>
      </c>
      <c r="I263" s="217"/>
      <c r="J263" s="213"/>
      <c r="K263" s="213"/>
      <c r="L263" s="218"/>
      <c r="M263" s="219"/>
      <c r="N263" s="220"/>
      <c r="O263" s="220"/>
      <c r="P263" s="220"/>
      <c r="Q263" s="220"/>
      <c r="R263" s="220"/>
      <c r="S263" s="220"/>
      <c r="T263" s="221"/>
      <c r="AT263" s="222" t="s">
        <v>129</v>
      </c>
      <c r="AU263" s="222" t="s">
        <v>127</v>
      </c>
      <c r="AV263" s="14" t="s">
        <v>127</v>
      </c>
      <c r="AW263" s="14" t="s">
        <v>30</v>
      </c>
      <c r="AX263" s="14" t="s">
        <v>72</v>
      </c>
      <c r="AY263" s="222" t="s">
        <v>119</v>
      </c>
    </row>
    <row r="264" spans="1:65" s="13" customFormat="1" ht="11.25">
      <c r="B264" s="201"/>
      <c r="C264" s="202"/>
      <c r="D264" s="203" t="s">
        <v>129</v>
      </c>
      <c r="E264" s="204" t="s">
        <v>1</v>
      </c>
      <c r="F264" s="205" t="s">
        <v>246</v>
      </c>
      <c r="G264" s="202"/>
      <c r="H264" s="204" t="s">
        <v>1</v>
      </c>
      <c r="I264" s="206"/>
      <c r="J264" s="202"/>
      <c r="K264" s="202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129</v>
      </c>
      <c r="AU264" s="211" t="s">
        <v>127</v>
      </c>
      <c r="AV264" s="13" t="s">
        <v>80</v>
      </c>
      <c r="AW264" s="13" t="s">
        <v>30</v>
      </c>
      <c r="AX264" s="13" t="s">
        <v>72</v>
      </c>
      <c r="AY264" s="211" t="s">
        <v>119</v>
      </c>
    </row>
    <row r="265" spans="1:65" s="14" customFormat="1" ht="11.25">
      <c r="B265" s="212"/>
      <c r="C265" s="213"/>
      <c r="D265" s="203" t="s">
        <v>129</v>
      </c>
      <c r="E265" s="214" t="s">
        <v>1</v>
      </c>
      <c r="F265" s="215" t="s">
        <v>219</v>
      </c>
      <c r="G265" s="213"/>
      <c r="H265" s="216">
        <v>6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129</v>
      </c>
      <c r="AU265" s="222" t="s">
        <v>127</v>
      </c>
      <c r="AV265" s="14" t="s">
        <v>127</v>
      </c>
      <c r="AW265" s="14" t="s">
        <v>30</v>
      </c>
      <c r="AX265" s="14" t="s">
        <v>72</v>
      </c>
      <c r="AY265" s="222" t="s">
        <v>119</v>
      </c>
    </row>
    <row r="266" spans="1:65" s="15" customFormat="1" ht="11.25">
      <c r="B266" s="223"/>
      <c r="C266" s="224"/>
      <c r="D266" s="203" t="s">
        <v>129</v>
      </c>
      <c r="E266" s="225" t="s">
        <v>1</v>
      </c>
      <c r="F266" s="226" t="s">
        <v>138</v>
      </c>
      <c r="G266" s="224"/>
      <c r="H266" s="227">
        <v>56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129</v>
      </c>
      <c r="AU266" s="233" t="s">
        <v>127</v>
      </c>
      <c r="AV266" s="15" t="s">
        <v>126</v>
      </c>
      <c r="AW266" s="15" t="s">
        <v>30</v>
      </c>
      <c r="AX266" s="15" t="s">
        <v>80</v>
      </c>
      <c r="AY266" s="233" t="s">
        <v>119</v>
      </c>
    </row>
    <row r="267" spans="1:65" s="14" customFormat="1" ht="11.25">
      <c r="B267" s="212"/>
      <c r="C267" s="213"/>
      <c r="D267" s="203" t="s">
        <v>129</v>
      </c>
      <c r="E267" s="213"/>
      <c r="F267" s="215" t="s">
        <v>2235</v>
      </c>
      <c r="G267" s="213"/>
      <c r="H267" s="216">
        <v>67.2</v>
      </c>
      <c r="I267" s="217"/>
      <c r="J267" s="213"/>
      <c r="K267" s="213"/>
      <c r="L267" s="218"/>
      <c r="M267" s="219"/>
      <c r="N267" s="220"/>
      <c r="O267" s="220"/>
      <c r="P267" s="220"/>
      <c r="Q267" s="220"/>
      <c r="R267" s="220"/>
      <c r="S267" s="220"/>
      <c r="T267" s="221"/>
      <c r="AT267" s="222" t="s">
        <v>129</v>
      </c>
      <c r="AU267" s="222" t="s">
        <v>127</v>
      </c>
      <c r="AV267" s="14" t="s">
        <v>127</v>
      </c>
      <c r="AW267" s="14" t="s">
        <v>4</v>
      </c>
      <c r="AX267" s="14" t="s">
        <v>80</v>
      </c>
      <c r="AY267" s="222" t="s">
        <v>119</v>
      </c>
    </row>
    <row r="268" spans="1:65" s="2" customFormat="1" ht="24.2" customHeight="1">
      <c r="A268" s="34"/>
      <c r="B268" s="35"/>
      <c r="C268" s="239" t="s">
        <v>574</v>
      </c>
      <c r="D268" s="239" t="s">
        <v>202</v>
      </c>
      <c r="E268" s="240" t="s">
        <v>1048</v>
      </c>
      <c r="F268" s="241" t="s">
        <v>1049</v>
      </c>
      <c r="G268" s="242" t="s">
        <v>390</v>
      </c>
      <c r="H268" s="243">
        <v>114</v>
      </c>
      <c r="I268" s="244"/>
      <c r="J268" s="245">
        <f>ROUND(I268*H268,2)</f>
        <v>0</v>
      </c>
      <c r="K268" s="246"/>
      <c r="L268" s="247"/>
      <c r="M268" s="248" t="s">
        <v>1</v>
      </c>
      <c r="N268" s="249" t="s">
        <v>38</v>
      </c>
      <c r="O268" s="71"/>
      <c r="P268" s="197">
        <f>O268*H268</f>
        <v>0</v>
      </c>
      <c r="Q268" s="197">
        <v>1.0000000000000001E-5</v>
      </c>
      <c r="R268" s="197">
        <f>Q268*H268</f>
        <v>1.1400000000000002E-3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406</v>
      </c>
      <c r="AT268" s="199" t="s">
        <v>202</v>
      </c>
      <c r="AU268" s="199" t="s">
        <v>127</v>
      </c>
      <c r="AY268" s="17" t="s">
        <v>119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127</v>
      </c>
      <c r="BK268" s="200">
        <f>ROUND(I268*H268,2)</f>
        <v>0</v>
      </c>
      <c r="BL268" s="17" t="s">
        <v>320</v>
      </c>
      <c r="BM268" s="199" t="s">
        <v>2236</v>
      </c>
    </row>
    <row r="269" spans="1:65" s="13" customFormat="1" ht="11.25">
      <c r="B269" s="201"/>
      <c r="C269" s="202"/>
      <c r="D269" s="203" t="s">
        <v>129</v>
      </c>
      <c r="E269" s="204" t="s">
        <v>1</v>
      </c>
      <c r="F269" s="205" t="s">
        <v>1051</v>
      </c>
      <c r="G269" s="202"/>
      <c r="H269" s="204" t="s">
        <v>1</v>
      </c>
      <c r="I269" s="206"/>
      <c r="J269" s="202"/>
      <c r="K269" s="202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129</v>
      </c>
      <c r="AU269" s="211" t="s">
        <v>127</v>
      </c>
      <c r="AV269" s="13" t="s">
        <v>80</v>
      </c>
      <c r="AW269" s="13" t="s">
        <v>30</v>
      </c>
      <c r="AX269" s="13" t="s">
        <v>72</v>
      </c>
      <c r="AY269" s="211" t="s">
        <v>119</v>
      </c>
    </row>
    <row r="270" spans="1:65" s="13" customFormat="1" ht="11.25">
      <c r="B270" s="201"/>
      <c r="C270" s="202"/>
      <c r="D270" s="203" t="s">
        <v>129</v>
      </c>
      <c r="E270" s="204" t="s">
        <v>1</v>
      </c>
      <c r="F270" s="205" t="s">
        <v>2237</v>
      </c>
      <c r="G270" s="202"/>
      <c r="H270" s="204" t="s">
        <v>1</v>
      </c>
      <c r="I270" s="206"/>
      <c r="J270" s="202"/>
      <c r="K270" s="202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129</v>
      </c>
      <c r="AU270" s="211" t="s">
        <v>127</v>
      </c>
      <c r="AV270" s="13" t="s">
        <v>80</v>
      </c>
      <c r="AW270" s="13" t="s">
        <v>30</v>
      </c>
      <c r="AX270" s="13" t="s">
        <v>72</v>
      </c>
      <c r="AY270" s="211" t="s">
        <v>119</v>
      </c>
    </row>
    <row r="271" spans="1:65" s="14" customFormat="1" ht="11.25">
      <c r="B271" s="212"/>
      <c r="C271" s="213"/>
      <c r="D271" s="203" t="s">
        <v>129</v>
      </c>
      <c r="E271" s="214" t="s">
        <v>1</v>
      </c>
      <c r="F271" s="215" t="s">
        <v>228</v>
      </c>
      <c r="G271" s="213"/>
      <c r="H271" s="216">
        <v>7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129</v>
      </c>
      <c r="AU271" s="222" t="s">
        <v>127</v>
      </c>
      <c r="AV271" s="14" t="s">
        <v>127</v>
      </c>
      <c r="AW271" s="14" t="s">
        <v>30</v>
      </c>
      <c r="AX271" s="14" t="s">
        <v>72</v>
      </c>
      <c r="AY271" s="222" t="s">
        <v>119</v>
      </c>
    </row>
    <row r="272" spans="1:65" s="13" customFormat="1" ht="11.25">
      <c r="B272" s="201"/>
      <c r="C272" s="202"/>
      <c r="D272" s="203" t="s">
        <v>129</v>
      </c>
      <c r="E272" s="204" t="s">
        <v>1</v>
      </c>
      <c r="F272" s="205" t="s">
        <v>2238</v>
      </c>
      <c r="G272" s="202"/>
      <c r="H272" s="204" t="s">
        <v>1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129</v>
      </c>
      <c r="AU272" s="211" t="s">
        <v>127</v>
      </c>
      <c r="AV272" s="13" t="s">
        <v>80</v>
      </c>
      <c r="AW272" s="13" t="s">
        <v>30</v>
      </c>
      <c r="AX272" s="13" t="s">
        <v>72</v>
      </c>
      <c r="AY272" s="211" t="s">
        <v>119</v>
      </c>
    </row>
    <row r="273" spans="2:51" s="14" customFormat="1" ht="11.25">
      <c r="B273" s="212"/>
      <c r="C273" s="213"/>
      <c r="D273" s="203" t="s">
        <v>129</v>
      </c>
      <c r="E273" s="214" t="s">
        <v>1</v>
      </c>
      <c r="F273" s="215" t="s">
        <v>261</v>
      </c>
      <c r="G273" s="213"/>
      <c r="H273" s="216">
        <v>10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129</v>
      </c>
      <c r="AU273" s="222" t="s">
        <v>127</v>
      </c>
      <c r="AV273" s="14" t="s">
        <v>127</v>
      </c>
      <c r="AW273" s="14" t="s">
        <v>30</v>
      </c>
      <c r="AX273" s="14" t="s">
        <v>72</v>
      </c>
      <c r="AY273" s="222" t="s">
        <v>119</v>
      </c>
    </row>
    <row r="274" spans="2:51" s="13" customFormat="1" ht="11.25">
      <c r="B274" s="201"/>
      <c r="C274" s="202"/>
      <c r="D274" s="203" t="s">
        <v>129</v>
      </c>
      <c r="E274" s="204" t="s">
        <v>1</v>
      </c>
      <c r="F274" s="205" t="s">
        <v>1055</v>
      </c>
      <c r="G274" s="202"/>
      <c r="H274" s="204" t="s">
        <v>1</v>
      </c>
      <c r="I274" s="206"/>
      <c r="J274" s="202"/>
      <c r="K274" s="202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129</v>
      </c>
      <c r="AU274" s="211" t="s">
        <v>127</v>
      </c>
      <c r="AV274" s="13" t="s">
        <v>80</v>
      </c>
      <c r="AW274" s="13" t="s">
        <v>30</v>
      </c>
      <c r="AX274" s="13" t="s">
        <v>72</v>
      </c>
      <c r="AY274" s="211" t="s">
        <v>119</v>
      </c>
    </row>
    <row r="275" spans="2:51" s="14" customFormat="1" ht="11.25">
      <c r="B275" s="212"/>
      <c r="C275" s="213"/>
      <c r="D275" s="203" t="s">
        <v>129</v>
      </c>
      <c r="E275" s="214" t="s">
        <v>1</v>
      </c>
      <c r="F275" s="215" t="s">
        <v>261</v>
      </c>
      <c r="G275" s="213"/>
      <c r="H275" s="216">
        <v>10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129</v>
      </c>
      <c r="AU275" s="222" t="s">
        <v>127</v>
      </c>
      <c r="AV275" s="14" t="s">
        <v>127</v>
      </c>
      <c r="AW275" s="14" t="s">
        <v>30</v>
      </c>
      <c r="AX275" s="14" t="s">
        <v>72</v>
      </c>
      <c r="AY275" s="222" t="s">
        <v>119</v>
      </c>
    </row>
    <row r="276" spans="2:51" s="13" customFormat="1" ht="11.25">
      <c r="B276" s="201"/>
      <c r="C276" s="202"/>
      <c r="D276" s="203" t="s">
        <v>129</v>
      </c>
      <c r="E276" s="204" t="s">
        <v>1</v>
      </c>
      <c r="F276" s="205" t="s">
        <v>1057</v>
      </c>
      <c r="G276" s="202"/>
      <c r="H276" s="204" t="s">
        <v>1</v>
      </c>
      <c r="I276" s="206"/>
      <c r="J276" s="202"/>
      <c r="K276" s="202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129</v>
      </c>
      <c r="AU276" s="211" t="s">
        <v>127</v>
      </c>
      <c r="AV276" s="13" t="s">
        <v>80</v>
      </c>
      <c r="AW276" s="13" t="s">
        <v>30</v>
      </c>
      <c r="AX276" s="13" t="s">
        <v>72</v>
      </c>
      <c r="AY276" s="211" t="s">
        <v>119</v>
      </c>
    </row>
    <row r="277" spans="2:51" s="13" customFormat="1" ht="11.25">
      <c r="B277" s="201"/>
      <c r="C277" s="202"/>
      <c r="D277" s="203" t="s">
        <v>129</v>
      </c>
      <c r="E277" s="204" t="s">
        <v>1</v>
      </c>
      <c r="F277" s="205" t="s">
        <v>232</v>
      </c>
      <c r="G277" s="202"/>
      <c r="H277" s="204" t="s">
        <v>1</v>
      </c>
      <c r="I277" s="206"/>
      <c r="J277" s="202"/>
      <c r="K277" s="202"/>
      <c r="L277" s="207"/>
      <c r="M277" s="208"/>
      <c r="N277" s="209"/>
      <c r="O277" s="209"/>
      <c r="P277" s="209"/>
      <c r="Q277" s="209"/>
      <c r="R277" s="209"/>
      <c r="S277" s="209"/>
      <c r="T277" s="210"/>
      <c r="AT277" s="211" t="s">
        <v>129</v>
      </c>
      <c r="AU277" s="211" t="s">
        <v>127</v>
      </c>
      <c r="AV277" s="13" t="s">
        <v>80</v>
      </c>
      <c r="AW277" s="13" t="s">
        <v>30</v>
      </c>
      <c r="AX277" s="13" t="s">
        <v>72</v>
      </c>
      <c r="AY277" s="211" t="s">
        <v>119</v>
      </c>
    </row>
    <row r="278" spans="2:51" s="14" customFormat="1" ht="11.25">
      <c r="B278" s="212"/>
      <c r="C278" s="213"/>
      <c r="D278" s="203" t="s">
        <v>129</v>
      </c>
      <c r="E278" s="214" t="s">
        <v>1</v>
      </c>
      <c r="F278" s="215" t="s">
        <v>261</v>
      </c>
      <c r="G278" s="213"/>
      <c r="H278" s="216">
        <v>10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1"/>
      <c r="AT278" s="222" t="s">
        <v>129</v>
      </c>
      <c r="AU278" s="222" t="s">
        <v>127</v>
      </c>
      <c r="AV278" s="14" t="s">
        <v>127</v>
      </c>
      <c r="AW278" s="14" t="s">
        <v>30</v>
      </c>
      <c r="AX278" s="14" t="s">
        <v>72</v>
      </c>
      <c r="AY278" s="222" t="s">
        <v>119</v>
      </c>
    </row>
    <row r="279" spans="2:51" s="13" customFormat="1" ht="11.25">
      <c r="B279" s="201"/>
      <c r="C279" s="202"/>
      <c r="D279" s="203" t="s">
        <v>129</v>
      </c>
      <c r="E279" s="204" t="s">
        <v>1</v>
      </c>
      <c r="F279" s="205" t="s">
        <v>1528</v>
      </c>
      <c r="G279" s="202"/>
      <c r="H279" s="204" t="s">
        <v>1</v>
      </c>
      <c r="I279" s="206"/>
      <c r="J279" s="202"/>
      <c r="K279" s="202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129</v>
      </c>
      <c r="AU279" s="211" t="s">
        <v>127</v>
      </c>
      <c r="AV279" s="13" t="s">
        <v>80</v>
      </c>
      <c r="AW279" s="13" t="s">
        <v>30</v>
      </c>
      <c r="AX279" s="13" t="s">
        <v>72</v>
      </c>
      <c r="AY279" s="211" t="s">
        <v>119</v>
      </c>
    </row>
    <row r="280" spans="2:51" s="14" customFormat="1" ht="11.25">
      <c r="B280" s="212"/>
      <c r="C280" s="213"/>
      <c r="D280" s="203" t="s">
        <v>129</v>
      </c>
      <c r="E280" s="214" t="s">
        <v>1</v>
      </c>
      <c r="F280" s="215" t="s">
        <v>77</v>
      </c>
      <c r="G280" s="213"/>
      <c r="H280" s="216">
        <v>20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129</v>
      </c>
      <c r="AU280" s="222" t="s">
        <v>127</v>
      </c>
      <c r="AV280" s="14" t="s">
        <v>127</v>
      </c>
      <c r="AW280" s="14" t="s">
        <v>30</v>
      </c>
      <c r="AX280" s="14" t="s">
        <v>72</v>
      </c>
      <c r="AY280" s="222" t="s">
        <v>119</v>
      </c>
    </row>
    <row r="281" spans="2:51" s="13" customFormat="1" ht="11.25">
      <c r="B281" s="201"/>
      <c r="C281" s="202"/>
      <c r="D281" s="203" t="s">
        <v>129</v>
      </c>
      <c r="E281" s="204" t="s">
        <v>1</v>
      </c>
      <c r="F281" s="205" t="s">
        <v>234</v>
      </c>
      <c r="G281" s="202"/>
      <c r="H281" s="204" t="s">
        <v>1</v>
      </c>
      <c r="I281" s="206"/>
      <c r="J281" s="202"/>
      <c r="K281" s="202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129</v>
      </c>
      <c r="AU281" s="211" t="s">
        <v>127</v>
      </c>
      <c r="AV281" s="13" t="s">
        <v>80</v>
      </c>
      <c r="AW281" s="13" t="s">
        <v>30</v>
      </c>
      <c r="AX281" s="13" t="s">
        <v>72</v>
      </c>
      <c r="AY281" s="211" t="s">
        <v>119</v>
      </c>
    </row>
    <row r="282" spans="2:51" s="14" customFormat="1" ht="11.25">
      <c r="B282" s="212"/>
      <c r="C282" s="213"/>
      <c r="D282" s="203" t="s">
        <v>129</v>
      </c>
      <c r="E282" s="214" t="s">
        <v>1</v>
      </c>
      <c r="F282" s="215" t="s">
        <v>219</v>
      </c>
      <c r="G282" s="213"/>
      <c r="H282" s="216">
        <v>6</v>
      </c>
      <c r="I282" s="217"/>
      <c r="J282" s="213"/>
      <c r="K282" s="213"/>
      <c r="L282" s="218"/>
      <c r="M282" s="219"/>
      <c r="N282" s="220"/>
      <c r="O282" s="220"/>
      <c r="P282" s="220"/>
      <c r="Q282" s="220"/>
      <c r="R282" s="220"/>
      <c r="S282" s="220"/>
      <c r="T282" s="221"/>
      <c r="AT282" s="222" t="s">
        <v>129</v>
      </c>
      <c r="AU282" s="222" t="s">
        <v>127</v>
      </c>
      <c r="AV282" s="14" t="s">
        <v>127</v>
      </c>
      <c r="AW282" s="14" t="s">
        <v>30</v>
      </c>
      <c r="AX282" s="14" t="s">
        <v>72</v>
      </c>
      <c r="AY282" s="222" t="s">
        <v>119</v>
      </c>
    </row>
    <row r="283" spans="2:51" s="13" customFormat="1" ht="11.25">
      <c r="B283" s="201"/>
      <c r="C283" s="202"/>
      <c r="D283" s="203" t="s">
        <v>129</v>
      </c>
      <c r="E283" s="204" t="s">
        <v>1</v>
      </c>
      <c r="F283" s="205" t="s">
        <v>1060</v>
      </c>
      <c r="G283" s="202"/>
      <c r="H283" s="204" t="s">
        <v>1</v>
      </c>
      <c r="I283" s="206"/>
      <c r="J283" s="202"/>
      <c r="K283" s="202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129</v>
      </c>
      <c r="AU283" s="211" t="s">
        <v>127</v>
      </c>
      <c r="AV283" s="13" t="s">
        <v>80</v>
      </c>
      <c r="AW283" s="13" t="s">
        <v>30</v>
      </c>
      <c r="AX283" s="13" t="s">
        <v>72</v>
      </c>
      <c r="AY283" s="211" t="s">
        <v>119</v>
      </c>
    </row>
    <row r="284" spans="2:51" s="13" customFormat="1" ht="11.25">
      <c r="B284" s="201"/>
      <c r="C284" s="202"/>
      <c r="D284" s="203" t="s">
        <v>129</v>
      </c>
      <c r="E284" s="204" t="s">
        <v>1</v>
      </c>
      <c r="F284" s="205" t="s">
        <v>225</v>
      </c>
      <c r="G284" s="202"/>
      <c r="H284" s="204" t="s">
        <v>1</v>
      </c>
      <c r="I284" s="206"/>
      <c r="J284" s="202"/>
      <c r="K284" s="202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129</v>
      </c>
      <c r="AU284" s="211" t="s">
        <v>127</v>
      </c>
      <c r="AV284" s="13" t="s">
        <v>80</v>
      </c>
      <c r="AW284" s="13" t="s">
        <v>30</v>
      </c>
      <c r="AX284" s="13" t="s">
        <v>72</v>
      </c>
      <c r="AY284" s="211" t="s">
        <v>119</v>
      </c>
    </row>
    <row r="285" spans="2:51" s="14" customFormat="1" ht="11.25">
      <c r="B285" s="212"/>
      <c r="C285" s="213"/>
      <c r="D285" s="203" t="s">
        <v>129</v>
      </c>
      <c r="E285" s="214" t="s">
        <v>1</v>
      </c>
      <c r="F285" s="215" t="s">
        <v>382</v>
      </c>
      <c r="G285" s="213"/>
      <c r="H285" s="216">
        <v>28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129</v>
      </c>
      <c r="AU285" s="222" t="s">
        <v>127</v>
      </c>
      <c r="AV285" s="14" t="s">
        <v>127</v>
      </c>
      <c r="AW285" s="14" t="s">
        <v>30</v>
      </c>
      <c r="AX285" s="14" t="s">
        <v>72</v>
      </c>
      <c r="AY285" s="222" t="s">
        <v>119</v>
      </c>
    </row>
    <row r="286" spans="2:51" s="13" customFormat="1" ht="11.25">
      <c r="B286" s="201"/>
      <c r="C286" s="202"/>
      <c r="D286" s="203" t="s">
        <v>129</v>
      </c>
      <c r="E286" s="204" t="s">
        <v>1</v>
      </c>
      <c r="F286" s="205" t="s">
        <v>248</v>
      </c>
      <c r="G286" s="202"/>
      <c r="H286" s="204" t="s">
        <v>1</v>
      </c>
      <c r="I286" s="206"/>
      <c r="J286" s="202"/>
      <c r="K286" s="202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129</v>
      </c>
      <c r="AU286" s="211" t="s">
        <v>127</v>
      </c>
      <c r="AV286" s="13" t="s">
        <v>80</v>
      </c>
      <c r="AW286" s="13" t="s">
        <v>30</v>
      </c>
      <c r="AX286" s="13" t="s">
        <v>72</v>
      </c>
      <c r="AY286" s="211" t="s">
        <v>119</v>
      </c>
    </row>
    <row r="287" spans="2:51" s="14" customFormat="1" ht="11.25">
      <c r="B287" s="212"/>
      <c r="C287" s="213"/>
      <c r="D287" s="203" t="s">
        <v>129</v>
      </c>
      <c r="E287" s="214" t="s">
        <v>1</v>
      </c>
      <c r="F287" s="215" t="s">
        <v>126</v>
      </c>
      <c r="G287" s="213"/>
      <c r="H287" s="216">
        <v>4</v>
      </c>
      <c r="I287" s="217"/>
      <c r="J287" s="213"/>
      <c r="K287" s="213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129</v>
      </c>
      <c r="AU287" s="222" t="s">
        <v>127</v>
      </c>
      <c r="AV287" s="14" t="s">
        <v>127</v>
      </c>
      <c r="AW287" s="14" t="s">
        <v>30</v>
      </c>
      <c r="AX287" s="14" t="s">
        <v>72</v>
      </c>
      <c r="AY287" s="222" t="s">
        <v>119</v>
      </c>
    </row>
    <row r="288" spans="2:51" s="15" customFormat="1" ht="11.25">
      <c r="B288" s="223"/>
      <c r="C288" s="224"/>
      <c r="D288" s="203" t="s">
        <v>129</v>
      </c>
      <c r="E288" s="225" t="s">
        <v>1</v>
      </c>
      <c r="F288" s="226" t="s">
        <v>138</v>
      </c>
      <c r="G288" s="224"/>
      <c r="H288" s="227">
        <v>95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AT288" s="233" t="s">
        <v>129</v>
      </c>
      <c r="AU288" s="233" t="s">
        <v>127</v>
      </c>
      <c r="AV288" s="15" t="s">
        <v>126</v>
      </c>
      <c r="AW288" s="15" t="s">
        <v>30</v>
      </c>
      <c r="AX288" s="15" t="s">
        <v>80</v>
      </c>
      <c r="AY288" s="233" t="s">
        <v>119</v>
      </c>
    </row>
    <row r="289" spans="1:65" s="14" customFormat="1" ht="11.25">
      <c r="B289" s="212"/>
      <c r="C289" s="213"/>
      <c r="D289" s="203" t="s">
        <v>129</v>
      </c>
      <c r="E289" s="213"/>
      <c r="F289" s="215" t="s">
        <v>2239</v>
      </c>
      <c r="G289" s="213"/>
      <c r="H289" s="216">
        <v>114</v>
      </c>
      <c r="I289" s="217"/>
      <c r="J289" s="213"/>
      <c r="K289" s="213"/>
      <c r="L289" s="218"/>
      <c r="M289" s="219"/>
      <c r="N289" s="220"/>
      <c r="O289" s="220"/>
      <c r="P289" s="220"/>
      <c r="Q289" s="220"/>
      <c r="R289" s="220"/>
      <c r="S289" s="220"/>
      <c r="T289" s="221"/>
      <c r="AT289" s="222" t="s">
        <v>129</v>
      </c>
      <c r="AU289" s="222" t="s">
        <v>127</v>
      </c>
      <c r="AV289" s="14" t="s">
        <v>127</v>
      </c>
      <c r="AW289" s="14" t="s">
        <v>4</v>
      </c>
      <c r="AX289" s="14" t="s">
        <v>80</v>
      </c>
      <c r="AY289" s="222" t="s">
        <v>119</v>
      </c>
    </row>
    <row r="290" spans="1:65" s="2" customFormat="1" ht="33" customHeight="1">
      <c r="A290" s="34"/>
      <c r="B290" s="35"/>
      <c r="C290" s="187" t="s">
        <v>580</v>
      </c>
      <c r="D290" s="187" t="s">
        <v>122</v>
      </c>
      <c r="E290" s="188" t="s">
        <v>1073</v>
      </c>
      <c r="F290" s="189" t="s">
        <v>1074</v>
      </c>
      <c r="G290" s="190" t="s">
        <v>390</v>
      </c>
      <c r="H290" s="191">
        <v>8</v>
      </c>
      <c r="I290" s="192"/>
      <c r="J290" s="193">
        <f>ROUND(I290*H290,2)</f>
        <v>0</v>
      </c>
      <c r="K290" s="194"/>
      <c r="L290" s="39"/>
      <c r="M290" s="195" t="s">
        <v>1</v>
      </c>
      <c r="N290" s="196" t="s">
        <v>38</v>
      </c>
      <c r="O290" s="71"/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320</v>
      </c>
      <c r="AT290" s="199" t="s">
        <v>122</v>
      </c>
      <c r="AU290" s="199" t="s">
        <v>127</v>
      </c>
      <c r="AY290" s="17" t="s">
        <v>119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7" t="s">
        <v>127</v>
      </c>
      <c r="BK290" s="200">
        <f>ROUND(I290*H290,2)</f>
        <v>0</v>
      </c>
      <c r="BL290" s="17" t="s">
        <v>320</v>
      </c>
      <c r="BM290" s="199" t="s">
        <v>2240</v>
      </c>
    </row>
    <row r="291" spans="1:65" s="13" customFormat="1" ht="11.25">
      <c r="B291" s="201"/>
      <c r="C291" s="202"/>
      <c r="D291" s="203" t="s">
        <v>129</v>
      </c>
      <c r="E291" s="204" t="s">
        <v>1</v>
      </c>
      <c r="F291" s="205" t="s">
        <v>692</v>
      </c>
      <c r="G291" s="202"/>
      <c r="H291" s="204" t="s">
        <v>1</v>
      </c>
      <c r="I291" s="206"/>
      <c r="J291" s="202"/>
      <c r="K291" s="202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129</v>
      </c>
      <c r="AU291" s="211" t="s">
        <v>127</v>
      </c>
      <c r="AV291" s="13" t="s">
        <v>80</v>
      </c>
      <c r="AW291" s="13" t="s">
        <v>30</v>
      </c>
      <c r="AX291" s="13" t="s">
        <v>72</v>
      </c>
      <c r="AY291" s="211" t="s">
        <v>119</v>
      </c>
    </row>
    <row r="292" spans="1:65" s="14" customFormat="1" ht="11.25">
      <c r="B292" s="212"/>
      <c r="C292" s="213"/>
      <c r="D292" s="203" t="s">
        <v>129</v>
      </c>
      <c r="E292" s="214" t="s">
        <v>1</v>
      </c>
      <c r="F292" s="215" t="s">
        <v>205</v>
      </c>
      <c r="G292" s="213"/>
      <c r="H292" s="216">
        <v>8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129</v>
      </c>
      <c r="AU292" s="222" t="s">
        <v>127</v>
      </c>
      <c r="AV292" s="14" t="s">
        <v>127</v>
      </c>
      <c r="AW292" s="14" t="s">
        <v>30</v>
      </c>
      <c r="AX292" s="14" t="s">
        <v>80</v>
      </c>
      <c r="AY292" s="222" t="s">
        <v>119</v>
      </c>
    </row>
    <row r="293" spans="1:65" s="2" customFormat="1" ht="24.2" customHeight="1">
      <c r="A293" s="34"/>
      <c r="B293" s="35"/>
      <c r="C293" s="239" t="s">
        <v>585</v>
      </c>
      <c r="D293" s="239" t="s">
        <v>202</v>
      </c>
      <c r="E293" s="240" t="s">
        <v>1077</v>
      </c>
      <c r="F293" s="241" t="s">
        <v>1078</v>
      </c>
      <c r="G293" s="242" t="s">
        <v>390</v>
      </c>
      <c r="H293" s="243">
        <v>9.6</v>
      </c>
      <c r="I293" s="244"/>
      <c r="J293" s="245">
        <f>ROUND(I293*H293,2)</f>
        <v>0</v>
      </c>
      <c r="K293" s="246"/>
      <c r="L293" s="247"/>
      <c r="M293" s="248" t="s">
        <v>1</v>
      </c>
      <c r="N293" s="249" t="s">
        <v>38</v>
      </c>
      <c r="O293" s="71"/>
      <c r="P293" s="197">
        <f>O293*H293</f>
        <v>0</v>
      </c>
      <c r="Q293" s="197">
        <v>2.5000000000000001E-4</v>
      </c>
      <c r="R293" s="197">
        <f>Q293*H293</f>
        <v>2.3999999999999998E-3</v>
      </c>
      <c r="S293" s="197">
        <v>0</v>
      </c>
      <c r="T293" s="19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9" t="s">
        <v>406</v>
      </c>
      <c r="AT293" s="199" t="s">
        <v>202</v>
      </c>
      <c r="AU293" s="199" t="s">
        <v>127</v>
      </c>
      <c r="AY293" s="17" t="s">
        <v>119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127</v>
      </c>
      <c r="BK293" s="200">
        <f>ROUND(I293*H293,2)</f>
        <v>0</v>
      </c>
      <c r="BL293" s="17" t="s">
        <v>320</v>
      </c>
      <c r="BM293" s="199" t="s">
        <v>2241</v>
      </c>
    </row>
    <row r="294" spans="1:65" s="14" customFormat="1" ht="11.25">
      <c r="B294" s="212"/>
      <c r="C294" s="213"/>
      <c r="D294" s="203" t="s">
        <v>129</v>
      </c>
      <c r="E294" s="213"/>
      <c r="F294" s="215" t="s">
        <v>2242</v>
      </c>
      <c r="G294" s="213"/>
      <c r="H294" s="216">
        <v>9.6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129</v>
      </c>
      <c r="AU294" s="222" t="s">
        <v>127</v>
      </c>
      <c r="AV294" s="14" t="s">
        <v>127</v>
      </c>
      <c r="AW294" s="14" t="s">
        <v>4</v>
      </c>
      <c r="AX294" s="14" t="s">
        <v>80</v>
      </c>
      <c r="AY294" s="222" t="s">
        <v>119</v>
      </c>
    </row>
    <row r="295" spans="1:65" s="2" customFormat="1" ht="24.2" customHeight="1">
      <c r="A295" s="34"/>
      <c r="B295" s="35"/>
      <c r="C295" s="187" t="s">
        <v>589</v>
      </c>
      <c r="D295" s="187" t="s">
        <v>122</v>
      </c>
      <c r="E295" s="188" t="s">
        <v>1082</v>
      </c>
      <c r="F295" s="189" t="s">
        <v>1083</v>
      </c>
      <c r="G295" s="190" t="s">
        <v>390</v>
      </c>
      <c r="H295" s="191">
        <v>5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38</v>
      </c>
      <c r="O295" s="71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320</v>
      </c>
      <c r="AT295" s="199" t="s">
        <v>122</v>
      </c>
      <c r="AU295" s="199" t="s">
        <v>127</v>
      </c>
      <c r="AY295" s="17" t="s">
        <v>119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127</v>
      </c>
      <c r="BK295" s="200">
        <f>ROUND(I295*H295,2)</f>
        <v>0</v>
      </c>
      <c r="BL295" s="17" t="s">
        <v>320</v>
      </c>
      <c r="BM295" s="199" t="s">
        <v>2243</v>
      </c>
    </row>
    <row r="296" spans="1:65" s="13" customFormat="1" ht="11.25">
      <c r="B296" s="201"/>
      <c r="C296" s="202"/>
      <c r="D296" s="203" t="s">
        <v>129</v>
      </c>
      <c r="E296" s="204" t="s">
        <v>1</v>
      </c>
      <c r="F296" s="205" t="s">
        <v>1085</v>
      </c>
      <c r="G296" s="202"/>
      <c r="H296" s="204" t="s">
        <v>1</v>
      </c>
      <c r="I296" s="206"/>
      <c r="J296" s="202"/>
      <c r="K296" s="202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129</v>
      </c>
      <c r="AU296" s="211" t="s">
        <v>127</v>
      </c>
      <c r="AV296" s="13" t="s">
        <v>80</v>
      </c>
      <c r="AW296" s="13" t="s">
        <v>30</v>
      </c>
      <c r="AX296" s="13" t="s">
        <v>72</v>
      </c>
      <c r="AY296" s="211" t="s">
        <v>119</v>
      </c>
    </row>
    <row r="297" spans="1:65" s="14" customFormat="1" ht="11.25">
      <c r="B297" s="212"/>
      <c r="C297" s="213"/>
      <c r="D297" s="203" t="s">
        <v>129</v>
      </c>
      <c r="E297" s="214" t="s">
        <v>1</v>
      </c>
      <c r="F297" s="215" t="s">
        <v>145</v>
      </c>
      <c r="G297" s="213"/>
      <c r="H297" s="216">
        <v>5</v>
      </c>
      <c r="I297" s="217"/>
      <c r="J297" s="213"/>
      <c r="K297" s="213"/>
      <c r="L297" s="218"/>
      <c r="M297" s="219"/>
      <c r="N297" s="220"/>
      <c r="O297" s="220"/>
      <c r="P297" s="220"/>
      <c r="Q297" s="220"/>
      <c r="R297" s="220"/>
      <c r="S297" s="220"/>
      <c r="T297" s="221"/>
      <c r="AT297" s="222" t="s">
        <v>129</v>
      </c>
      <c r="AU297" s="222" t="s">
        <v>127</v>
      </c>
      <c r="AV297" s="14" t="s">
        <v>127</v>
      </c>
      <c r="AW297" s="14" t="s">
        <v>30</v>
      </c>
      <c r="AX297" s="14" t="s">
        <v>80</v>
      </c>
      <c r="AY297" s="222" t="s">
        <v>119</v>
      </c>
    </row>
    <row r="298" spans="1:65" s="2" customFormat="1" ht="24.2" customHeight="1">
      <c r="A298" s="34"/>
      <c r="B298" s="35"/>
      <c r="C298" s="239" t="s">
        <v>593</v>
      </c>
      <c r="D298" s="239" t="s">
        <v>202</v>
      </c>
      <c r="E298" s="240" t="s">
        <v>1087</v>
      </c>
      <c r="F298" s="241" t="s">
        <v>1088</v>
      </c>
      <c r="G298" s="242" t="s">
        <v>390</v>
      </c>
      <c r="H298" s="243">
        <v>6</v>
      </c>
      <c r="I298" s="244"/>
      <c r="J298" s="245">
        <f>ROUND(I298*H298,2)</f>
        <v>0</v>
      </c>
      <c r="K298" s="246"/>
      <c r="L298" s="247"/>
      <c r="M298" s="248" t="s">
        <v>1</v>
      </c>
      <c r="N298" s="249" t="s">
        <v>38</v>
      </c>
      <c r="O298" s="71"/>
      <c r="P298" s="197">
        <f>O298*H298</f>
        <v>0</v>
      </c>
      <c r="Q298" s="197">
        <v>5.2999999999999998E-4</v>
      </c>
      <c r="R298" s="197">
        <f>Q298*H298</f>
        <v>3.1799999999999997E-3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406</v>
      </c>
      <c r="AT298" s="199" t="s">
        <v>202</v>
      </c>
      <c r="AU298" s="199" t="s">
        <v>127</v>
      </c>
      <c r="AY298" s="17" t="s">
        <v>119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127</v>
      </c>
      <c r="BK298" s="200">
        <f>ROUND(I298*H298,2)</f>
        <v>0</v>
      </c>
      <c r="BL298" s="17" t="s">
        <v>320</v>
      </c>
      <c r="BM298" s="199" t="s">
        <v>2244</v>
      </c>
    </row>
    <row r="299" spans="1:65" s="14" customFormat="1" ht="11.25">
      <c r="B299" s="212"/>
      <c r="C299" s="213"/>
      <c r="D299" s="203" t="s">
        <v>129</v>
      </c>
      <c r="E299" s="213"/>
      <c r="F299" s="215" t="s">
        <v>1090</v>
      </c>
      <c r="G299" s="213"/>
      <c r="H299" s="216">
        <v>6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129</v>
      </c>
      <c r="AU299" s="222" t="s">
        <v>127</v>
      </c>
      <c r="AV299" s="14" t="s">
        <v>127</v>
      </c>
      <c r="AW299" s="14" t="s">
        <v>4</v>
      </c>
      <c r="AX299" s="14" t="s">
        <v>80</v>
      </c>
      <c r="AY299" s="222" t="s">
        <v>119</v>
      </c>
    </row>
    <row r="300" spans="1:65" s="2" customFormat="1" ht="24.2" customHeight="1">
      <c r="A300" s="34"/>
      <c r="B300" s="35"/>
      <c r="C300" s="187" t="s">
        <v>600</v>
      </c>
      <c r="D300" s="187" t="s">
        <v>122</v>
      </c>
      <c r="E300" s="188" t="s">
        <v>1092</v>
      </c>
      <c r="F300" s="189" t="s">
        <v>1093</v>
      </c>
      <c r="G300" s="190" t="s">
        <v>190</v>
      </c>
      <c r="H300" s="191">
        <v>30</v>
      </c>
      <c r="I300" s="192"/>
      <c r="J300" s="193">
        <f>ROUND(I300*H300,2)</f>
        <v>0</v>
      </c>
      <c r="K300" s="194"/>
      <c r="L300" s="39"/>
      <c r="M300" s="195" t="s">
        <v>1</v>
      </c>
      <c r="N300" s="196" t="s">
        <v>38</v>
      </c>
      <c r="O300" s="71"/>
      <c r="P300" s="197">
        <f>O300*H300</f>
        <v>0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320</v>
      </c>
      <c r="AT300" s="199" t="s">
        <v>122</v>
      </c>
      <c r="AU300" s="199" t="s">
        <v>127</v>
      </c>
      <c r="AY300" s="17" t="s">
        <v>119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7" t="s">
        <v>127</v>
      </c>
      <c r="BK300" s="200">
        <f>ROUND(I300*H300,2)</f>
        <v>0</v>
      </c>
      <c r="BL300" s="17" t="s">
        <v>320</v>
      </c>
      <c r="BM300" s="199" t="s">
        <v>2245</v>
      </c>
    </row>
    <row r="301" spans="1:65" s="2" customFormat="1" ht="24.2" customHeight="1">
      <c r="A301" s="34"/>
      <c r="B301" s="35"/>
      <c r="C301" s="187" t="s">
        <v>604</v>
      </c>
      <c r="D301" s="187" t="s">
        <v>122</v>
      </c>
      <c r="E301" s="188" t="s">
        <v>1096</v>
      </c>
      <c r="F301" s="189" t="s">
        <v>1097</v>
      </c>
      <c r="G301" s="190" t="s">
        <v>190</v>
      </c>
      <c r="H301" s="191">
        <v>10</v>
      </c>
      <c r="I301" s="192"/>
      <c r="J301" s="193">
        <f>ROUND(I301*H301,2)</f>
        <v>0</v>
      </c>
      <c r="K301" s="194"/>
      <c r="L301" s="39"/>
      <c r="M301" s="195" t="s">
        <v>1</v>
      </c>
      <c r="N301" s="196" t="s">
        <v>38</v>
      </c>
      <c r="O301" s="71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9" t="s">
        <v>320</v>
      </c>
      <c r="AT301" s="199" t="s">
        <v>122</v>
      </c>
      <c r="AU301" s="199" t="s">
        <v>127</v>
      </c>
      <c r="AY301" s="17" t="s">
        <v>119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7" t="s">
        <v>127</v>
      </c>
      <c r="BK301" s="200">
        <f>ROUND(I301*H301,2)</f>
        <v>0</v>
      </c>
      <c r="BL301" s="17" t="s">
        <v>320</v>
      </c>
      <c r="BM301" s="199" t="s">
        <v>2246</v>
      </c>
    </row>
    <row r="302" spans="1:65" s="2" customFormat="1" ht="21.75" customHeight="1">
      <c r="A302" s="34"/>
      <c r="B302" s="35"/>
      <c r="C302" s="187" t="s">
        <v>608</v>
      </c>
      <c r="D302" s="187" t="s">
        <v>122</v>
      </c>
      <c r="E302" s="188" t="s">
        <v>1100</v>
      </c>
      <c r="F302" s="189" t="s">
        <v>1101</v>
      </c>
      <c r="G302" s="190" t="s">
        <v>190</v>
      </c>
      <c r="H302" s="191">
        <v>20</v>
      </c>
      <c r="I302" s="192"/>
      <c r="J302" s="193">
        <f>ROUND(I302*H302,2)</f>
        <v>0</v>
      </c>
      <c r="K302" s="194"/>
      <c r="L302" s="39"/>
      <c r="M302" s="195" t="s">
        <v>1</v>
      </c>
      <c r="N302" s="196" t="s">
        <v>38</v>
      </c>
      <c r="O302" s="71"/>
      <c r="P302" s="197">
        <f>O302*H302</f>
        <v>0</v>
      </c>
      <c r="Q302" s="197">
        <v>0</v>
      </c>
      <c r="R302" s="197">
        <f>Q302*H302</f>
        <v>0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320</v>
      </c>
      <c r="AT302" s="199" t="s">
        <v>122</v>
      </c>
      <c r="AU302" s="199" t="s">
        <v>127</v>
      </c>
      <c r="AY302" s="17" t="s">
        <v>119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127</v>
      </c>
      <c r="BK302" s="200">
        <f>ROUND(I302*H302,2)</f>
        <v>0</v>
      </c>
      <c r="BL302" s="17" t="s">
        <v>320</v>
      </c>
      <c r="BM302" s="199" t="s">
        <v>2247</v>
      </c>
    </row>
    <row r="303" spans="1:65" s="2" customFormat="1" ht="24.2" customHeight="1">
      <c r="A303" s="34"/>
      <c r="B303" s="35"/>
      <c r="C303" s="187" t="s">
        <v>612</v>
      </c>
      <c r="D303" s="187" t="s">
        <v>122</v>
      </c>
      <c r="E303" s="188" t="s">
        <v>2248</v>
      </c>
      <c r="F303" s="189" t="s">
        <v>2249</v>
      </c>
      <c r="G303" s="190" t="s">
        <v>1318</v>
      </c>
      <c r="H303" s="191">
        <v>1</v>
      </c>
      <c r="I303" s="192"/>
      <c r="J303" s="193">
        <f>ROUND(I303*H303,2)</f>
        <v>0</v>
      </c>
      <c r="K303" s="194"/>
      <c r="L303" s="39"/>
      <c r="M303" s="195" t="s">
        <v>1</v>
      </c>
      <c r="N303" s="196" t="s">
        <v>38</v>
      </c>
      <c r="O303" s="71"/>
      <c r="P303" s="197">
        <f>O303*H303</f>
        <v>0</v>
      </c>
      <c r="Q303" s="197">
        <v>0</v>
      </c>
      <c r="R303" s="197">
        <f>Q303*H303</f>
        <v>0</v>
      </c>
      <c r="S303" s="197">
        <v>0</v>
      </c>
      <c r="T303" s="19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9" t="s">
        <v>320</v>
      </c>
      <c r="AT303" s="199" t="s">
        <v>122</v>
      </c>
      <c r="AU303" s="199" t="s">
        <v>127</v>
      </c>
      <c r="AY303" s="17" t="s">
        <v>119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127</v>
      </c>
      <c r="BK303" s="200">
        <f>ROUND(I303*H303,2)</f>
        <v>0</v>
      </c>
      <c r="BL303" s="17" t="s">
        <v>320</v>
      </c>
      <c r="BM303" s="199" t="s">
        <v>2250</v>
      </c>
    </row>
    <row r="304" spans="1:65" s="13" customFormat="1" ht="11.25">
      <c r="B304" s="201"/>
      <c r="C304" s="202"/>
      <c r="D304" s="203" t="s">
        <v>129</v>
      </c>
      <c r="E304" s="204" t="s">
        <v>1</v>
      </c>
      <c r="F304" s="205" t="s">
        <v>2251</v>
      </c>
      <c r="G304" s="202"/>
      <c r="H304" s="204" t="s">
        <v>1</v>
      </c>
      <c r="I304" s="206"/>
      <c r="J304" s="202"/>
      <c r="K304" s="202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129</v>
      </c>
      <c r="AU304" s="211" t="s">
        <v>127</v>
      </c>
      <c r="AV304" s="13" t="s">
        <v>80</v>
      </c>
      <c r="AW304" s="13" t="s">
        <v>30</v>
      </c>
      <c r="AX304" s="13" t="s">
        <v>72</v>
      </c>
      <c r="AY304" s="211" t="s">
        <v>119</v>
      </c>
    </row>
    <row r="305" spans="1:65" s="14" customFormat="1" ht="11.25">
      <c r="B305" s="212"/>
      <c r="C305" s="213"/>
      <c r="D305" s="203" t="s">
        <v>129</v>
      </c>
      <c r="E305" s="214" t="s">
        <v>1</v>
      </c>
      <c r="F305" s="215" t="s">
        <v>80</v>
      </c>
      <c r="G305" s="213"/>
      <c r="H305" s="216">
        <v>1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129</v>
      </c>
      <c r="AU305" s="222" t="s">
        <v>127</v>
      </c>
      <c r="AV305" s="14" t="s">
        <v>127</v>
      </c>
      <c r="AW305" s="14" t="s">
        <v>30</v>
      </c>
      <c r="AX305" s="14" t="s">
        <v>80</v>
      </c>
      <c r="AY305" s="222" t="s">
        <v>119</v>
      </c>
    </row>
    <row r="306" spans="1:65" s="2" customFormat="1" ht="24.2" customHeight="1">
      <c r="A306" s="34"/>
      <c r="B306" s="35"/>
      <c r="C306" s="187" t="s">
        <v>616</v>
      </c>
      <c r="D306" s="187" t="s">
        <v>122</v>
      </c>
      <c r="E306" s="188" t="s">
        <v>1104</v>
      </c>
      <c r="F306" s="189" t="s">
        <v>1105</v>
      </c>
      <c r="G306" s="190" t="s">
        <v>190</v>
      </c>
      <c r="H306" s="191">
        <v>1</v>
      </c>
      <c r="I306" s="192"/>
      <c r="J306" s="193">
        <f t="shared" ref="J306:J312" si="10">ROUND(I306*H306,2)</f>
        <v>0</v>
      </c>
      <c r="K306" s="194"/>
      <c r="L306" s="39"/>
      <c r="M306" s="195" t="s">
        <v>1</v>
      </c>
      <c r="N306" s="196" t="s">
        <v>38</v>
      </c>
      <c r="O306" s="71"/>
      <c r="P306" s="197">
        <f t="shared" ref="P306:P312" si="11">O306*H306</f>
        <v>0</v>
      </c>
      <c r="Q306" s="197">
        <v>0</v>
      </c>
      <c r="R306" s="197">
        <f t="shared" ref="R306:R312" si="12">Q306*H306</f>
        <v>0</v>
      </c>
      <c r="S306" s="197">
        <v>0</v>
      </c>
      <c r="T306" s="198">
        <f t="shared" ref="T306:T312" si="13"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9" t="s">
        <v>320</v>
      </c>
      <c r="AT306" s="199" t="s">
        <v>122</v>
      </c>
      <c r="AU306" s="199" t="s">
        <v>127</v>
      </c>
      <c r="AY306" s="17" t="s">
        <v>119</v>
      </c>
      <c r="BE306" s="200">
        <f t="shared" ref="BE306:BE312" si="14">IF(N306="základní",J306,0)</f>
        <v>0</v>
      </c>
      <c r="BF306" s="200">
        <f t="shared" ref="BF306:BF312" si="15">IF(N306="snížená",J306,0)</f>
        <v>0</v>
      </c>
      <c r="BG306" s="200">
        <f t="shared" ref="BG306:BG312" si="16">IF(N306="zákl. přenesená",J306,0)</f>
        <v>0</v>
      </c>
      <c r="BH306" s="200">
        <f t="shared" ref="BH306:BH312" si="17">IF(N306="sníž. přenesená",J306,0)</f>
        <v>0</v>
      </c>
      <c r="BI306" s="200">
        <f t="shared" ref="BI306:BI312" si="18">IF(N306="nulová",J306,0)</f>
        <v>0</v>
      </c>
      <c r="BJ306" s="17" t="s">
        <v>127</v>
      </c>
      <c r="BK306" s="200">
        <f t="shared" ref="BK306:BK312" si="19">ROUND(I306*H306,2)</f>
        <v>0</v>
      </c>
      <c r="BL306" s="17" t="s">
        <v>320</v>
      </c>
      <c r="BM306" s="199" t="s">
        <v>2252</v>
      </c>
    </row>
    <row r="307" spans="1:65" s="2" customFormat="1" ht="24.2" customHeight="1">
      <c r="A307" s="34"/>
      <c r="B307" s="35"/>
      <c r="C307" s="239" t="s">
        <v>620</v>
      </c>
      <c r="D307" s="239" t="s">
        <v>202</v>
      </c>
      <c r="E307" s="240" t="s">
        <v>1108</v>
      </c>
      <c r="F307" s="241" t="s">
        <v>1109</v>
      </c>
      <c r="G307" s="242" t="s">
        <v>190</v>
      </c>
      <c r="H307" s="243">
        <v>1</v>
      </c>
      <c r="I307" s="244"/>
      <c r="J307" s="245">
        <f t="shared" si="10"/>
        <v>0</v>
      </c>
      <c r="K307" s="246"/>
      <c r="L307" s="247"/>
      <c r="M307" s="248" t="s">
        <v>1</v>
      </c>
      <c r="N307" s="249" t="s">
        <v>38</v>
      </c>
      <c r="O307" s="71"/>
      <c r="P307" s="197">
        <f t="shared" si="11"/>
        <v>0</v>
      </c>
      <c r="Q307" s="197">
        <v>1.6199999999999999E-3</v>
      </c>
      <c r="R307" s="197">
        <f t="shared" si="12"/>
        <v>1.6199999999999999E-3</v>
      </c>
      <c r="S307" s="197">
        <v>0</v>
      </c>
      <c r="T307" s="198">
        <f t="shared" si="13"/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9" t="s">
        <v>406</v>
      </c>
      <c r="AT307" s="199" t="s">
        <v>202</v>
      </c>
      <c r="AU307" s="199" t="s">
        <v>127</v>
      </c>
      <c r="AY307" s="17" t="s">
        <v>119</v>
      </c>
      <c r="BE307" s="200">
        <f t="shared" si="14"/>
        <v>0</v>
      </c>
      <c r="BF307" s="200">
        <f t="shared" si="15"/>
        <v>0</v>
      </c>
      <c r="BG307" s="200">
        <f t="shared" si="16"/>
        <v>0</v>
      </c>
      <c r="BH307" s="200">
        <f t="shared" si="17"/>
        <v>0</v>
      </c>
      <c r="BI307" s="200">
        <f t="shared" si="18"/>
        <v>0</v>
      </c>
      <c r="BJ307" s="17" t="s">
        <v>127</v>
      </c>
      <c r="BK307" s="200">
        <f t="shared" si="19"/>
        <v>0</v>
      </c>
      <c r="BL307" s="17" t="s">
        <v>320</v>
      </c>
      <c r="BM307" s="199" t="s">
        <v>2253</v>
      </c>
    </row>
    <row r="308" spans="1:65" s="2" customFormat="1" ht="24.2" customHeight="1">
      <c r="A308" s="34"/>
      <c r="B308" s="35"/>
      <c r="C308" s="187" t="s">
        <v>624</v>
      </c>
      <c r="D308" s="187" t="s">
        <v>122</v>
      </c>
      <c r="E308" s="188" t="s">
        <v>1112</v>
      </c>
      <c r="F308" s="189" t="s">
        <v>1113</v>
      </c>
      <c r="G308" s="190" t="s">
        <v>190</v>
      </c>
      <c r="H308" s="191">
        <v>1</v>
      </c>
      <c r="I308" s="192"/>
      <c r="J308" s="193">
        <f t="shared" si="10"/>
        <v>0</v>
      </c>
      <c r="K308" s="194"/>
      <c r="L308" s="39"/>
      <c r="M308" s="195" t="s">
        <v>1</v>
      </c>
      <c r="N308" s="196" t="s">
        <v>38</v>
      </c>
      <c r="O308" s="71"/>
      <c r="P308" s="197">
        <f t="shared" si="11"/>
        <v>0</v>
      </c>
      <c r="Q308" s="197">
        <v>0</v>
      </c>
      <c r="R308" s="197">
        <f t="shared" si="12"/>
        <v>0</v>
      </c>
      <c r="S308" s="197">
        <v>1.4999999999999999E-2</v>
      </c>
      <c r="T308" s="198">
        <f t="shared" si="13"/>
        <v>1.4999999999999999E-2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320</v>
      </c>
      <c r="AT308" s="199" t="s">
        <v>122</v>
      </c>
      <c r="AU308" s="199" t="s">
        <v>127</v>
      </c>
      <c r="AY308" s="17" t="s">
        <v>119</v>
      </c>
      <c r="BE308" s="200">
        <f t="shared" si="14"/>
        <v>0</v>
      </c>
      <c r="BF308" s="200">
        <f t="shared" si="15"/>
        <v>0</v>
      </c>
      <c r="BG308" s="200">
        <f t="shared" si="16"/>
        <v>0</v>
      </c>
      <c r="BH308" s="200">
        <f t="shared" si="17"/>
        <v>0</v>
      </c>
      <c r="BI308" s="200">
        <f t="shared" si="18"/>
        <v>0</v>
      </c>
      <c r="BJ308" s="17" t="s">
        <v>127</v>
      </c>
      <c r="BK308" s="200">
        <f t="shared" si="19"/>
        <v>0</v>
      </c>
      <c r="BL308" s="17" t="s">
        <v>320</v>
      </c>
      <c r="BM308" s="199" t="s">
        <v>2254</v>
      </c>
    </row>
    <row r="309" spans="1:65" s="2" customFormat="1" ht="24.2" customHeight="1">
      <c r="A309" s="34"/>
      <c r="B309" s="35"/>
      <c r="C309" s="187" t="s">
        <v>628</v>
      </c>
      <c r="D309" s="187" t="s">
        <v>122</v>
      </c>
      <c r="E309" s="188" t="s">
        <v>1116</v>
      </c>
      <c r="F309" s="189" t="s">
        <v>1117</v>
      </c>
      <c r="G309" s="190" t="s">
        <v>190</v>
      </c>
      <c r="H309" s="191">
        <v>1</v>
      </c>
      <c r="I309" s="192"/>
      <c r="J309" s="193">
        <f t="shared" si="10"/>
        <v>0</v>
      </c>
      <c r="K309" s="194"/>
      <c r="L309" s="39"/>
      <c r="M309" s="195" t="s">
        <v>1</v>
      </c>
      <c r="N309" s="196" t="s">
        <v>38</v>
      </c>
      <c r="O309" s="71"/>
      <c r="P309" s="197">
        <f t="shared" si="11"/>
        <v>0</v>
      </c>
      <c r="Q309" s="197">
        <v>0</v>
      </c>
      <c r="R309" s="197">
        <f t="shared" si="12"/>
        <v>0</v>
      </c>
      <c r="S309" s="197">
        <v>2.3000000000000001E-4</v>
      </c>
      <c r="T309" s="198">
        <f t="shared" si="13"/>
        <v>2.3000000000000001E-4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9" t="s">
        <v>320</v>
      </c>
      <c r="AT309" s="199" t="s">
        <v>122</v>
      </c>
      <c r="AU309" s="199" t="s">
        <v>127</v>
      </c>
      <c r="AY309" s="17" t="s">
        <v>119</v>
      </c>
      <c r="BE309" s="200">
        <f t="shared" si="14"/>
        <v>0</v>
      </c>
      <c r="BF309" s="200">
        <f t="shared" si="15"/>
        <v>0</v>
      </c>
      <c r="BG309" s="200">
        <f t="shared" si="16"/>
        <v>0</v>
      </c>
      <c r="BH309" s="200">
        <f t="shared" si="17"/>
        <v>0</v>
      </c>
      <c r="BI309" s="200">
        <f t="shared" si="18"/>
        <v>0</v>
      </c>
      <c r="BJ309" s="17" t="s">
        <v>127</v>
      </c>
      <c r="BK309" s="200">
        <f t="shared" si="19"/>
        <v>0</v>
      </c>
      <c r="BL309" s="17" t="s">
        <v>320</v>
      </c>
      <c r="BM309" s="199" t="s">
        <v>2255</v>
      </c>
    </row>
    <row r="310" spans="1:65" s="2" customFormat="1" ht="24.2" customHeight="1">
      <c r="A310" s="34"/>
      <c r="B310" s="35"/>
      <c r="C310" s="187" t="s">
        <v>632</v>
      </c>
      <c r="D310" s="187" t="s">
        <v>122</v>
      </c>
      <c r="E310" s="188" t="s">
        <v>1120</v>
      </c>
      <c r="F310" s="189" t="s">
        <v>1121</v>
      </c>
      <c r="G310" s="190" t="s">
        <v>190</v>
      </c>
      <c r="H310" s="191">
        <v>1</v>
      </c>
      <c r="I310" s="192"/>
      <c r="J310" s="193">
        <f t="shared" si="10"/>
        <v>0</v>
      </c>
      <c r="K310" s="194"/>
      <c r="L310" s="39"/>
      <c r="M310" s="195" t="s">
        <v>1</v>
      </c>
      <c r="N310" s="196" t="s">
        <v>38</v>
      </c>
      <c r="O310" s="71"/>
      <c r="P310" s="197">
        <f t="shared" si="11"/>
        <v>0</v>
      </c>
      <c r="Q310" s="197">
        <v>0</v>
      </c>
      <c r="R310" s="197">
        <f t="shared" si="12"/>
        <v>0</v>
      </c>
      <c r="S310" s="197">
        <v>0</v>
      </c>
      <c r="T310" s="198">
        <f t="shared" si="13"/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320</v>
      </c>
      <c r="AT310" s="199" t="s">
        <v>122</v>
      </c>
      <c r="AU310" s="199" t="s">
        <v>127</v>
      </c>
      <c r="AY310" s="17" t="s">
        <v>119</v>
      </c>
      <c r="BE310" s="200">
        <f t="shared" si="14"/>
        <v>0</v>
      </c>
      <c r="BF310" s="200">
        <f t="shared" si="15"/>
        <v>0</v>
      </c>
      <c r="BG310" s="200">
        <f t="shared" si="16"/>
        <v>0</v>
      </c>
      <c r="BH310" s="200">
        <f t="shared" si="17"/>
        <v>0</v>
      </c>
      <c r="BI310" s="200">
        <f t="shared" si="18"/>
        <v>0</v>
      </c>
      <c r="BJ310" s="17" t="s">
        <v>127</v>
      </c>
      <c r="BK310" s="200">
        <f t="shared" si="19"/>
        <v>0</v>
      </c>
      <c r="BL310" s="17" t="s">
        <v>320</v>
      </c>
      <c r="BM310" s="199" t="s">
        <v>2256</v>
      </c>
    </row>
    <row r="311" spans="1:65" s="2" customFormat="1" ht="16.5" customHeight="1">
      <c r="A311" s="34"/>
      <c r="B311" s="35"/>
      <c r="C311" s="239" t="s">
        <v>638</v>
      </c>
      <c r="D311" s="239" t="s">
        <v>202</v>
      </c>
      <c r="E311" s="240" t="s">
        <v>1124</v>
      </c>
      <c r="F311" s="241" t="s">
        <v>1125</v>
      </c>
      <c r="G311" s="242" t="s">
        <v>190</v>
      </c>
      <c r="H311" s="243">
        <v>1</v>
      </c>
      <c r="I311" s="244"/>
      <c r="J311" s="245">
        <f t="shared" si="10"/>
        <v>0</v>
      </c>
      <c r="K311" s="246"/>
      <c r="L311" s="247"/>
      <c r="M311" s="248" t="s">
        <v>1</v>
      </c>
      <c r="N311" s="249" t="s">
        <v>38</v>
      </c>
      <c r="O311" s="71"/>
      <c r="P311" s="197">
        <f t="shared" si="11"/>
        <v>0</v>
      </c>
      <c r="Q311" s="197">
        <v>1.0000000000000001E-5</v>
      </c>
      <c r="R311" s="197">
        <f t="shared" si="12"/>
        <v>1.0000000000000001E-5</v>
      </c>
      <c r="S311" s="197">
        <v>0</v>
      </c>
      <c r="T311" s="198">
        <f t="shared" si="13"/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9" t="s">
        <v>406</v>
      </c>
      <c r="AT311" s="199" t="s">
        <v>202</v>
      </c>
      <c r="AU311" s="199" t="s">
        <v>127</v>
      </c>
      <c r="AY311" s="17" t="s">
        <v>119</v>
      </c>
      <c r="BE311" s="200">
        <f t="shared" si="14"/>
        <v>0</v>
      </c>
      <c r="BF311" s="200">
        <f t="shared" si="15"/>
        <v>0</v>
      </c>
      <c r="BG311" s="200">
        <f t="shared" si="16"/>
        <v>0</v>
      </c>
      <c r="BH311" s="200">
        <f t="shared" si="17"/>
        <v>0</v>
      </c>
      <c r="BI311" s="200">
        <f t="shared" si="18"/>
        <v>0</v>
      </c>
      <c r="BJ311" s="17" t="s">
        <v>127</v>
      </c>
      <c r="BK311" s="200">
        <f t="shared" si="19"/>
        <v>0</v>
      </c>
      <c r="BL311" s="17" t="s">
        <v>320</v>
      </c>
      <c r="BM311" s="199" t="s">
        <v>2257</v>
      </c>
    </row>
    <row r="312" spans="1:65" s="2" customFormat="1" ht="24.2" customHeight="1">
      <c r="A312" s="34"/>
      <c r="B312" s="35"/>
      <c r="C312" s="187" t="s">
        <v>642</v>
      </c>
      <c r="D312" s="187" t="s">
        <v>122</v>
      </c>
      <c r="E312" s="188" t="s">
        <v>2258</v>
      </c>
      <c r="F312" s="189" t="s">
        <v>1129</v>
      </c>
      <c r="G312" s="190" t="s">
        <v>190</v>
      </c>
      <c r="H312" s="191">
        <v>7</v>
      </c>
      <c r="I312" s="192"/>
      <c r="J312" s="193">
        <f t="shared" si="10"/>
        <v>0</v>
      </c>
      <c r="K312" s="194"/>
      <c r="L312" s="39"/>
      <c r="M312" s="195" t="s">
        <v>1</v>
      </c>
      <c r="N312" s="196" t="s">
        <v>38</v>
      </c>
      <c r="O312" s="71"/>
      <c r="P312" s="197">
        <f t="shared" si="11"/>
        <v>0</v>
      </c>
      <c r="Q312" s="197">
        <v>0</v>
      </c>
      <c r="R312" s="197">
        <f t="shared" si="12"/>
        <v>0</v>
      </c>
      <c r="S312" s="197">
        <v>0</v>
      </c>
      <c r="T312" s="198">
        <f t="shared" si="13"/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320</v>
      </c>
      <c r="AT312" s="199" t="s">
        <v>122</v>
      </c>
      <c r="AU312" s="199" t="s">
        <v>127</v>
      </c>
      <c r="AY312" s="17" t="s">
        <v>119</v>
      </c>
      <c r="BE312" s="200">
        <f t="shared" si="14"/>
        <v>0</v>
      </c>
      <c r="BF312" s="200">
        <f t="shared" si="15"/>
        <v>0</v>
      </c>
      <c r="BG312" s="200">
        <f t="shared" si="16"/>
        <v>0</v>
      </c>
      <c r="BH312" s="200">
        <f t="shared" si="17"/>
        <v>0</v>
      </c>
      <c r="BI312" s="200">
        <f t="shared" si="18"/>
        <v>0</v>
      </c>
      <c r="BJ312" s="17" t="s">
        <v>127</v>
      </c>
      <c r="BK312" s="200">
        <f t="shared" si="19"/>
        <v>0</v>
      </c>
      <c r="BL312" s="17" t="s">
        <v>320</v>
      </c>
      <c r="BM312" s="199" t="s">
        <v>2259</v>
      </c>
    </row>
    <row r="313" spans="1:65" s="13" customFormat="1" ht="11.25">
      <c r="B313" s="201"/>
      <c r="C313" s="202"/>
      <c r="D313" s="203" t="s">
        <v>129</v>
      </c>
      <c r="E313" s="204" t="s">
        <v>1</v>
      </c>
      <c r="F313" s="205" t="s">
        <v>1131</v>
      </c>
      <c r="G313" s="202"/>
      <c r="H313" s="204" t="s">
        <v>1</v>
      </c>
      <c r="I313" s="206"/>
      <c r="J313" s="202"/>
      <c r="K313" s="202"/>
      <c r="L313" s="207"/>
      <c r="M313" s="208"/>
      <c r="N313" s="209"/>
      <c r="O313" s="209"/>
      <c r="P313" s="209"/>
      <c r="Q313" s="209"/>
      <c r="R313" s="209"/>
      <c r="S313" s="209"/>
      <c r="T313" s="210"/>
      <c r="AT313" s="211" t="s">
        <v>129</v>
      </c>
      <c r="AU313" s="211" t="s">
        <v>127</v>
      </c>
      <c r="AV313" s="13" t="s">
        <v>80</v>
      </c>
      <c r="AW313" s="13" t="s">
        <v>30</v>
      </c>
      <c r="AX313" s="13" t="s">
        <v>72</v>
      </c>
      <c r="AY313" s="211" t="s">
        <v>119</v>
      </c>
    </row>
    <row r="314" spans="1:65" s="14" customFormat="1" ht="11.25">
      <c r="B314" s="212"/>
      <c r="C314" s="213"/>
      <c r="D314" s="203" t="s">
        <v>129</v>
      </c>
      <c r="E314" s="214" t="s">
        <v>1</v>
      </c>
      <c r="F314" s="215" t="s">
        <v>80</v>
      </c>
      <c r="G314" s="213"/>
      <c r="H314" s="216">
        <v>1</v>
      </c>
      <c r="I314" s="217"/>
      <c r="J314" s="213"/>
      <c r="K314" s="213"/>
      <c r="L314" s="218"/>
      <c r="M314" s="219"/>
      <c r="N314" s="220"/>
      <c r="O314" s="220"/>
      <c r="P314" s="220"/>
      <c r="Q314" s="220"/>
      <c r="R314" s="220"/>
      <c r="S314" s="220"/>
      <c r="T314" s="221"/>
      <c r="AT314" s="222" t="s">
        <v>129</v>
      </c>
      <c r="AU314" s="222" t="s">
        <v>127</v>
      </c>
      <c r="AV314" s="14" t="s">
        <v>127</v>
      </c>
      <c r="AW314" s="14" t="s">
        <v>30</v>
      </c>
      <c r="AX314" s="14" t="s">
        <v>72</v>
      </c>
      <c r="AY314" s="222" t="s">
        <v>119</v>
      </c>
    </row>
    <row r="315" spans="1:65" s="13" customFormat="1" ht="11.25">
      <c r="B315" s="201"/>
      <c r="C315" s="202"/>
      <c r="D315" s="203" t="s">
        <v>129</v>
      </c>
      <c r="E315" s="204" t="s">
        <v>1</v>
      </c>
      <c r="F315" s="205" t="s">
        <v>225</v>
      </c>
      <c r="G315" s="202"/>
      <c r="H315" s="204" t="s">
        <v>1</v>
      </c>
      <c r="I315" s="206"/>
      <c r="J315" s="202"/>
      <c r="K315" s="202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129</v>
      </c>
      <c r="AU315" s="211" t="s">
        <v>127</v>
      </c>
      <c r="AV315" s="13" t="s">
        <v>80</v>
      </c>
      <c r="AW315" s="13" t="s">
        <v>30</v>
      </c>
      <c r="AX315" s="13" t="s">
        <v>72</v>
      </c>
      <c r="AY315" s="211" t="s">
        <v>119</v>
      </c>
    </row>
    <row r="316" spans="1:65" s="14" customFormat="1" ht="11.25">
      <c r="B316" s="212"/>
      <c r="C316" s="213"/>
      <c r="D316" s="203" t="s">
        <v>129</v>
      </c>
      <c r="E316" s="214" t="s">
        <v>1</v>
      </c>
      <c r="F316" s="215" t="s">
        <v>350</v>
      </c>
      <c r="G316" s="213"/>
      <c r="H316" s="216">
        <v>2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129</v>
      </c>
      <c r="AU316" s="222" t="s">
        <v>127</v>
      </c>
      <c r="AV316" s="14" t="s">
        <v>127</v>
      </c>
      <c r="AW316" s="14" t="s">
        <v>30</v>
      </c>
      <c r="AX316" s="14" t="s">
        <v>72</v>
      </c>
      <c r="AY316" s="222" t="s">
        <v>119</v>
      </c>
    </row>
    <row r="317" spans="1:65" s="13" customFormat="1" ht="11.25">
      <c r="B317" s="201"/>
      <c r="C317" s="202"/>
      <c r="D317" s="203" t="s">
        <v>129</v>
      </c>
      <c r="E317" s="204" t="s">
        <v>1</v>
      </c>
      <c r="F317" s="205" t="s">
        <v>232</v>
      </c>
      <c r="G317" s="202"/>
      <c r="H317" s="204" t="s">
        <v>1</v>
      </c>
      <c r="I317" s="206"/>
      <c r="J317" s="202"/>
      <c r="K317" s="202"/>
      <c r="L317" s="207"/>
      <c r="M317" s="208"/>
      <c r="N317" s="209"/>
      <c r="O317" s="209"/>
      <c r="P317" s="209"/>
      <c r="Q317" s="209"/>
      <c r="R317" s="209"/>
      <c r="S317" s="209"/>
      <c r="T317" s="210"/>
      <c r="AT317" s="211" t="s">
        <v>129</v>
      </c>
      <c r="AU317" s="211" t="s">
        <v>127</v>
      </c>
      <c r="AV317" s="13" t="s">
        <v>80</v>
      </c>
      <c r="AW317" s="13" t="s">
        <v>30</v>
      </c>
      <c r="AX317" s="13" t="s">
        <v>72</v>
      </c>
      <c r="AY317" s="211" t="s">
        <v>119</v>
      </c>
    </row>
    <row r="318" spans="1:65" s="14" customFormat="1" ht="11.25">
      <c r="B318" s="212"/>
      <c r="C318" s="213"/>
      <c r="D318" s="203" t="s">
        <v>129</v>
      </c>
      <c r="E318" s="214" t="s">
        <v>1</v>
      </c>
      <c r="F318" s="215" t="s">
        <v>148</v>
      </c>
      <c r="G318" s="213"/>
      <c r="H318" s="216">
        <v>3</v>
      </c>
      <c r="I318" s="217"/>
      <c r="J318" s="213"/>
      <c r="K318" s="213"/>
      <c r="L318" s="218"/>
      <c r="M318" s="219"/>
      <c r="N318" s="220"/>
      <c r="O318" s="220"/>
      <c r="P318" s="220"/>
      <c r="Q318" s="220"/>
      <c r="R318" s="220"/>
      <c r="S318" s="220"/>
      <c r="T318" s="221"/>
      <c r="AT318" s="222" t="s">
        <v>129</v>
      </c>
      <c r="AU318" s="222" t="s">
        <v>127</v>
      </c>
      <c r="AV318" s="14" t="s">
        <v>127</v>
      </c>
      <c r="AW318" s="14" t="s">
        <v>30</v>
      </c>
      <c r="AX318" s="14" t="s">
        <v>72</v>
      </c>
      <c r="AY318" s="222" t="s">
        <v>119</v>
      </c>
    </row>
    <row r="319" spans="1:65" s="13" customFormat="1" ht="11.25">
      <c r="B319" s="201"/>
      <c r="C319" s="202"/>
      <c r="D319" s="203" t="s">
        <v>129</v>
      </c>
      <c r="E319" s="204" t="s">
        <v>1</v>
      </c>
      <c r="F319" s="205" t="s">
        <v>248</v>
      </c>
      <c r="G319" s="202"/>
      <c r="H319" s="204" t="s">
        <v>1</v>
      </c>
      <c r="I319" s="206"/>
      <c r="J319" s="202"/>
      <c r="K319" s="202"/>
      <c r="L319" s="207"/>
      <c r="M319" s="208"/>
      <c r="N319" s="209"/>
      <c r="O319" s="209"/>
      <c r="P319" s="209"/>
      <c r="Q319" s="209"/>
      <c r="R319" s="209"/>
      <c r="S319" s="209"/>
      <c r="T319" s="210"/>
      <c r="AT319" s="211" t="s">
        <v>129</v>
      </c>
      <c r="AU319" s="211" t="s">
        <v>127</v>
      </c>
      <c r="AV319" s="13" t="s">
        <v>80</v>
      </c>
      <c r="AW319" s="13" t="s">
        <v>30</v>
      </c>
      <c r="AX319" s="13" t="s">
        <v>72</v>
      </c>
      <c r="AY319" s="211" t="s">
        <v>119</v>
      </c>
    </row>
    <row r="320" spans="1:65" s="14" customFormat="1" ht="11.25">
      <c r="B320" s="212"/>
      <c r="C320" s="213"/>
      <c r="D320" s="203" t="s">
        <v>129</v>
      </c>
      <c r="E320" s="214" t="s">
        <v>1</v>
      </c>
      <c r="F320" s="215" t="s">
        <v>80</v>
      </c>
      <c r="G320" s="213"/>
      <c r="H320" s="216">
        <v>1</v>
      </c>
      <c r="I320" s="217"/>
      <c r="J320" s="213"/>
      <c r="K320" s="213"/>
      <c r="L320" s="218"/>
      <c r="M320" s="219"/>
      <c r="N320" s="220"/>
      <c r="O320" s="220"/>
      <c r="P320" s="220"/>
      <c r="Q320" s="220"/>
      <c r="R320" s="220"/>
      <c r="S320" s="220"/>
      <c r="T320" s="221"/>
      <c r="AT320" s="222" t="s">
        <v>129</v>
      </c>
      <c r="AU320" s="222" t="s">
        <v>127</v>
      </c>
      <c r="AV320" s="14" t="s">
        <v>127</v>
      </c>
      <c r="AW320" s="14" t="s">
        <v>30</v>
      </c>
      <c r="AX320" s="14" t="s">
        <v>72</v>
      </c>
      <c r="AY320" s="222" t="s">
        <v>119</v>
      </c>
    </row>
    <row r="321" spans="1:65" s="15" customFormat="1" ht="11.25">
      <c r="B321" s="223"/>
      <c r="C321" s="224"/>
      <c r="D321" s="203" t="s">
        <v>129</v>
      </c>
      <c r="E321" s="225" t="s">
        <v>1</v>
      </c>
      <c r="F321" s="226" t="s">
        <v>138</v>
      </c>
      <c r="G321" s="224"/>
      <c r="H321" s="227">
        <v>7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AT321" s="233" t="s">
        <v>129</v>
      </c>
      <c r="AU321" s="233" t="s">
        <v>127</v>
      </c>
      <c r="AV321" s="15" t="s">
        <v>126</v>
      </c>
      <c r="AW321" s="15" t="s">
        <v>30</v>
      </c>
      <c r="AX321" s="15" t="s">
        <v>80</v>
      </c>
      <c r="AY321" s="233" t="s">
        <v>119</v>
      </c>
    </row>
    <row r="322" spans="1:65" s="2" customFormat="1" ht="24.2" customHeight="1">
      <c r="A322" s="34"/>
      <c r="B322" s="35"/>
      <c r="C322" s="239" t="s">
        <v>649</v>
      </c>
      <c r="D322" s="239" t="s">
        <v>202</v>
      </c>
      <c r="E322" s="240" t="s">
        <v>2260</v>
      </c>
      <c r="F322" s="241" t="s">
        <v>2261</v>
      </c>
      <c r="G322" s="242" t="s">
        <v>190</v>
      </c>
      <c r="H322" s="243">
        <v>7</v>
      </c>
      <c r="I322" s="244"/>
      <c r="J322" s="245">
        <f t="shared" ref="J322:J327" si="20">ROUND(I322*H322,2)</f>
        <v>0</v>
      </c>
      <c r="K322" s="246"/>
      <c r="L322" s="247"/>
      <c r="M322" s="248" t="s">
        <v>1</v>
      </c>
      <c r="N322" s="249" t="s">
        <v>38</v>
      </c>
      <c r="O322" s="71"/>
      <c r="P322" s="197">
        <f t="shared" ref="P322:P327" si="21">O322*H322</f>
        <v>0</v>
      </c>
      <c r="Q322" s="197">
        <v>4.0000000000000003E-5</v>
      </c>
      <c r="R322" s="197">
        <f t="shared" ref="R322:R327" si="22">Q322*H322</f>
        <v>2.8000000000000003E-4</v>
      </c>
      <c r="S322" s="197">
        <v>0</v>
      </c>
      <c r="T322" s="198">
        <f t="shared" ref="T322:T327" si="23"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9" t="s">
        <v>406</v>
      </c>
      <c r="AT322" s="199" t="s">
        <v>202</v>
      </c>
      <c r="AU322" s="199" t="s">
        <v>127</v>
      </c>
      <c r="AY322" s="17" t="s">
        <v>119</v>
      </c>
      <c r="BE322" s="200">
        <f t="shared" ref="BE322:BE327" si="24">IF(N322="základní",J322,0)</f>
        <v>0</v>
      </c>
      <c r="BF322" s="200">
        <f t="shared" ref="BF322:BF327" si="25">IF(N322="snížená",J322,0)</f>
        <v>0</v>
      </c>
      <c r="BG322" s="200">
        <f t="shared" ref="BG322:BG327" si="26">IF(N322="zákl. přenesená",J322,0)</f>
        <v>0</v>
      </c>
      <c r="BH322" s="200">
        <f t="shared" ref="BH322:BH327" si="27">IF(N322="sníž. přenesená",J322,0)</f>
        <v>0</v>
      </c>
      <c r="BI322" s="200">
        <f t="shared" ref="BI322:BI327" si="28">IF(N322="nulová",J322,0)</f>
        <v>0</v>
      </c>
      <c r="BJ322" s="17" t="s">
        <v>127</v>
      </c>
      <c r="BK322" s="200">
        <f t="shared" ref="BK322:BK327" si="29">ROUND(I322*H322,2)</f>
        <v>0</v>
      </c>
      <c r="BL322" s="17" t="s">
        <v>320</v>
      </c>
      <c r="BM322" s="199" t="s">
        <v>2262</v>
      </c>
    </row>
    <row r="323" spans="1:65" s="2" customFormat="1" ht="24.2" customHeight="1">
      <c r="A323" s="34"/>
      <c r="B323" s="35"/>
      <c r="C323" s="239" t="s">
        <v>654</v>
      </c>
      <c r="D323" s="239" t="s">
        <v>202</v>
      </c>
      <c r="E323" s="240" t="s">
        <v>2263</v>
      </c>
      <c r="F323" s="241" t="s">
        <v>2264</v>
      </c>
      <c r="G323" s="242" t="s">
        <v>190</v>
      </c>
      <c r="H323" s="243">
        <v>7</v>
      </c>
      <c r="I323" s="244"/>
      <c r="J323" s="245">
        <f t="shared" si="20"/>
        <v>0</v>
      </c>
      <c r="K323" s="246"/>
      <c r="L323" s="247"/>
      <c r="M323" s="248" t="s">
        <v>1</v>
      </c>
      <c r="N323" s="249" t="s">
        <v>38</v>
      </c>
      <c r="O323" s="71"/>
      <c r="P323" s="197">
        <f t="shared" si="21"/>
        <v>0</v>
      </c>
      <c r="Q323" s="197">
        <v>4.0000000000000003E-5</v>
      </c>
      <c r="R323" s="197">
        <f t="shared" si="22"/>
        <v>2.8000000000000003E-4</v>
      </c>
      <c r="S323" s="197">
        <v>0</v>
      </c>
      <c r="T323" s="198">
        <f t="shared" si="23"/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406</v>
      </c>
      <c r="AT323" s="199" t="s">
        <v>202</v>
      </c>
      <c r="AU323" s="199" t="s">
        <v>127</v>
      </c>
      <c r="AY323" s="17" t="s">
        <v>119</v>
      </c>
      <c r="BE323" s="200">
        <f t="shared" si="24"/>
        <v>0</v>
      </c>
      <c r="BF323" s="200">
        <f t="shared" si="25"/>
        <v>0</v>
      </c>
      <c r="BG323" s="200">
        <f t="shared" si="26"/>
        <v>0</v>
      </c>
      <c r="BH323" s="200">
        <f t="shared" si="27"/>
        <v>0</v>
      </c>
      <c r="BI323" s="200">
        <f t="shared" si="28"/>
        <v>0</v>
      </c>
      <c r="BJ323" s="17" t="s">
        <v>127</v>
      </c>
      <c r="BK323" s="200">
        <f t="shared" si="29"/>
        <v>0</v>
      </c>
      <c r="BL323" s="17" t="s">
        <v>320</v>
      </c>
      <c r="BM323" s="199" t="s">
        <v>2265</v>
      </c>
    </row>
    <row r="324" spans="1:65" s="2" customFormat="1" ht="16.5" customHeight="1">
      <c r="A324" s="34"/>
      <c r="B324" s="35"/>
      <c r="C324" s="239" t="s">
        <v>658</v>
      </c>
      <c r="D324" s="239" t="s">
        <v>202</v>
      </c>
      <c r="E324" s="240" t="s">
        <v>2266</v>
      </c>
      <c r="F324" s="241" t="s">
        <v>2267</v>
      </c>
      <c r="G324" s="242" t="s">
        <v>190</v>
      </c>
      <c r="H324" s="243">
        <v>10</v>
      </c>
      <c r="I324" s="244"/>
      <c r="J324" s="245">
        <f t="shared" si="20"/>
        <v>0</v>
      </c>
      <c r="K324" s="246"/>
      <c r="L324" s="247"/>
      <c r="M324" s="248" t="s">
        <v>1</v>
      </c>
      <c r="N324" s="249" t="s">
        <v>38</v>
      </c>
      <c r="O324" s="71"/>
      <c r="P324" s="197">
        <f t="shared" si="21"/>
        <v>0</v>
      </c>
      <c r="Q324" s="197">
        <v>1.0000000000000001E-5</v>
      </c>
      <c r="R324" s="197">
        <f t="shared" si="22"/>
        <v>1E-4</v>
      </c>
      <c r="S324" s="197">
        <v>0</v>
      </c>
      <c r="T324" s="198">
        <f t="shared" si="23"/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406</v>
      </c>
      <c r="AT324" s="199" t="s">
        <v>202</v>
      </c>
      <c r="AU324" s="199" t="s">
        <v>127</v>
      </c>
      <c r="AY324" s="17" t="s">
        <v>119</v>
      </c>
      <c r="BE324" s="200">
        <f t="shared" si="24"/>
        <v>0</v>
      </c>
      <c r="BF324" s="200">
        <f t="shared" si="25"/>
        <v>0</v>
      </c>
      <c r="BG324" s="200">
        <f t="shared" si="26"/>
        <v>0</v>
      </c>
      <c r="BH324" s="200">
        <f t="shared" si="27"/>
        <v>0</v>
      </c>
      <c r="BI324" s="200">
        <f t="shared" si="28"/>
        <v>0</v>
      </c>
      <c r="BJ324" s="17" t="s">
        <v>127</v>
      </c>
      <c r="BK324" s="200">
        <f t="shared" si="29"/>
        <v>0</v>
      </c>
      <c r="BL324" s="17" t="s">
        <v>320</v>
      </c>
      <c r="BM324" s="199" t="s">
        <v>2268</v>
      </c>
    </row>
    <row r="325" spans="1:65" s="2" customFormat="1" ht="16.5" customHeight="1">
      <c r="A325" s="34"/>
      <c r="B325" s="35"/>
      <c r="C325" s="239" t="s">
        <v>662</v>
      </c>
      <c r="D325" s="239" t="s">
        <v>202</v>
      </c>
      <c r="E325" s="240" t="s">
        <v>2269</v>
      </c>
      <c r="F325" s="241" t="s">
        <v>2270</v>
      </c>
      <c r="G325" s="242" t="s">
        <v>190</v>
      </c>
      <c r="H325" s="243">
        <v>8</v>
      </c>
      <c r="I325" s="244"/>
      <c r="J325" s="245">
        <f t="shared" si="20"/>
        <v>0</v>
      </c>
      <c r="K325" s="246"/>
      <c r="L325" s="247"/>
      <c r="M325" s="248" t="s">
        <v>1</v>
      </c>
      <c r="N325" s="249" t="s">
        <v>38</v>
      </c>
      <c r="O325" s="71"/>
      <c r="P325" s="197">
        <f t="shared" si="21"/>
        <v>0</v>
      </c>
      <c r="Q325" s="197">
        <v>2.0000000000000002E-5</v>
      </c>
      <c r="R325" s="197">
        <f t="shared" si="22"/>
        <v>1.6000000000000001E-4</v>
      </c>
      <c r="S325" s="197">
        <v>0</v>
      </c>
      <c r="T325" s="198">
        <f t="shared" si="23"/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406</v>
      </c>
      <c r="AT325" s="199" t="s">
        <v>202</v>
      </c>
      <c r="AU325" s="199" t="s">
        <v>127</v>
      </c>
      <c r="AY325" s="17" t="s">
        <v>119</v>
      </c>
      <c r="BE325" s="200">
        <f t="shared" si="24"/>
        <v>0</v>
      </c>
      <c r="BF325" s="200">
        <f t="shared" si="25"/>
        <v>0</v>
      </c>
      <c r="BG325" s="200">
        <f t="shared" si="26"/>
        <v>0</v>
      </c>
      <c r="BH325" s="200">
        <f t="shared" si="27"/>
        <v>0</v>
      </c>
      <c r="BI325" s="200">
        <f t="shared" si="28"/>
        <v>0</v>
      </c>
      <c r="BJ325" s="17" t="s">
        <v>127</v>
      </c>
      <c r="BK325" s="200">
        <f t="shared" si="29"/>
        <v>0</v>
      </c>
      <c r="BL325" s="17" t="s">
        <v>320</v>
      </c>
      <c r="BM325" s="199" t="s">
        <v>2271</v>
      </c>
    </row>
    <row r="326" spans="1:65" s="2" customFormat="1" ht="16.5" customHeight="1">
      <c r="A326" s="34"/>
      <c r="B326" s="35"/>
      <c r="C326" s="239" t="s">
        <v>668</v>
      </c>
      <c r="D326" s="239" t="s">
        <v>202</v>
      </c>
      <c r="E326" s="240" t="s">
        <v>2272</v>
      </c>
      <c r="F326" s="241" t="s">
        <v>2273</v>
      </c>
      <c r="G326" s="242" t="s">
        <v>190</v>
      </c>
      <c r="H326" s="243">
        <v>4</v>
      </c>
      <c r="I326" s="244"/>
      <c r="J326" s="245">
        <f t="shared" si="20"/>
        <v>0</v>
      </c>
      <c r="K326" s="246"/>
      <c r="L326" s="247"/>
      <c r="M326" s="248" t="s">
        <v>1</v>
      </c>
      <c r="N326" s="249" t="s">
        <v>38</v>
      </c>
      <c r="O326" s="71"/>
      <c r="P326" s="197">
        <f t="shared" si="21"/>
        <v>0</v>
      </c>
      <c r="Q326" s="197">
        <v>3.0000000000000001E-5</v>
      </c>
      <c r="R326" s="197">
        <f t="shared" si="22"/>
        <v>1.2E-4</v>
      </c>
      <c r="S326" s="197">
        <v>0</v>
      </c>
      <c r="T326" s="198">
        <f t="shared" si="23"/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406</v>
      </c>
      <c r="AT326" s="199" t="s">
        <v>202</v>
      </c>
      <c r="AU326" s="199" t="s">
        <v>127</v>
      </c>
      <c r="AY326" s="17" t="s">
        <v>119</v>
      </c>
      <c r="BE326" s="200">
        <f t="shared" si="24"/>
        <v>0</v>
      </c>
      <c r="BF326" s="200">
        <f t="shared" si="25"/>
        <v>0</v>
      </c>
      <c r="BG326" s="200">
        <f t="shared" si="26"/>
        <v>0</v>
      </c>
      <c r="BH326" s="200">
        <f t="shared" si="27"/>
        <v>0</v>
      </c>
      <c r="BI326" s="200">
        <f t="shared" si="28"/>
        <v>0</v>
      </c>
      <c r="BJ326" s="17" t="s">
        <v>127</v>
      </c>
      <c r="BK326" s="200">
        <f t="shared" si="29"/>
        <v>0</v>
      </c>
      <c r="BL326" s="17" t="s">
        <v>320</v>
      </c>
      <c r="BM326" s="199" t="s">
        <v>2274</v>
      </c>
    </row>
    <row r="327" spans="1:65" s="2" customFormat="1" ht="24.2" customHeight="1">
      <c r="A327" s="34"/>
      <c r="B327" s="35"/>
      <c r="C327" s="187" t="s">
        <v>672</v>
      </c>
      <c r="D327" s="187" t="s">
        <v>122</v>
      </c>
      <c r="E327" s="188" t="s">
        <v>2258</v>
      </c>
      <c r="F327" s="189" t="s">
        <v>1129</v>
      </c>
      <c r="G327" s="190" t="s">
        <v>190</v>
      </c>
      <c r="H327" s="191">
        <v>7</v>
      </c>
      <c r="I327" s="192"/>
      <c r="J327" s="193">
        <f t="shared" si="20"/>
        <v>0</v>
      </c>
      <c r="K327" s="194"/>
      <c r="L327" s="39"/>
      <c r="M327" s="195" t="s">
        <v>1</v>
      </c>
      <c r="N327" s="196" t="s">
        <v>38</v>
      </c>
      <c r="O327" s="71"/>
      <c r="P327" s="197">
        <f t="shared" si="21"/>
        <v>0</v>
      </c>
      <c r="Q327" s="197">
        <v>0</v>
      </c>
      <c r="R327" s="197">
        <f t="shared" si="22"/>
        <v>0</v>
      </c>
      <c r="S327" s="197">
        <v>0</v>
      </c>
      <c r="T327" s="198">
        <f t="shared" si="23"/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320</v>
      </c>
      <c r="AT327" s="199" t="s">
        <v>122</v>
      </c>
      <c r="AU327" s="199" t="s">
        <v>127</v>
      </c>
      <c r="AY327" s="17" t="s">
        <v>119</v>
      </c>
      <c r="BE327" s="200">
        <f t="shared" si="24"/>
        <v>0</v>
      </c>
      <c r="BF327" s="200">
        <f t="shared" si="25"/>
        <v>0</v>
      </c>
      <c r="BG327" s="200">
        <f t="shared" si="26"/>
        <v>0</v>
      </c>
      <c r="BH327" s="200">
        <f t="shared" si="27"/>
        <v>0</v>
      </c>
      <c r="BI327" s="200">
        <f t="shared" si="28"/>
        <v>0</v>
      </c>
      <c r="BJ327" s="17" t="s">
        <v>127</v>
      </c>
      <c r="BK327" s="200">
        <f t="shared" si="29"/>
        <v>0</v>
      </c>
      <c r="BL327" s="17" t="s">
        <v>320</v>
      </c>
      <c r="BM327" s="199" t="s">
        <v>2275</v>
      </c>
    </row>
    <row r="328" spans="1:65" s="13" customFormat="1" ht="11.25">
      <c r="B328" s="201"/>
      <c r="C328" s="202"/>
      <c r="D328" s="203" t="s">
        <v>129</v>
      </c>
      <c r="E328" s="204" t="s">
        <v>1</v>
      </c>
      <c r="F328" s="205" t="s">
        <v>1131</v>
      </c>
      <c r="G328" s="202"/>
      <c r="H328" s="204" t="s">
        <v>1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129</v>
      </c>
      <c r="AU328" s="211" t="s">
        <v>127</v>
      </c>
      <c r="AV328" s="13" t="s">
        <v>80</v>
      </c>
      <c r="AW328" s="13" t="s">
        <v>30</v>
      </c>
      <c r="AX328" s="13" t="s">
        <v>72</v>
      </c>
      <c r="AY328" s="211" t="s">
        <v>119</v>
      </c>
    </row>
    <row r="329" spans="1:65" s="14" customFormat="1" ht="11.25">
      <c r="B329" s="212"/>
      <c r="C329" s="213"/>
      <c r="D329" s="203" t="s">
        <v>129</v>
      </c>
      <c r="E329" s="214" t="s">
        <v>1</v>
      </c>
      <c r="F329" s="215" t="s">
        <v>80</v>
      </c>
      <c r="G329" s="213"/>
      <c r="H329" s="216">
        <v>1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129</v>
      </c>
      <c r="AU329" s="222" t="s">
        <v>127</v>
      </c>
      <c r="AV329" s="14" t="s">
        <v>127</v>
      </c>
      <c r="AW329" s="14" t="s">
        <v>30</v>
      </c>
      <c r="AX329" s="14" t="s">
        <v>72</v>
      </c>
      <c r="AY329" s="222" t="s">
        <v>119</v>
      </c>
    </row>
    <row r="330" spans="1:65" s="13" customFormat="1" ht="11.25">
      <c r="B330" s="201"/>
      <c r="C330" s="202"/>
      <c r="D330" s="203" t="s">
        <v>129</v>
      </c>
      <c r="E330" s="204" t="s">
        <v>1</v>
      </c>
      <c r="F330" s="205" t="s">
        <v>225</v>
      </c>
      <c r="G330" s="202"/>
      <c r="H330" s="204" t="s">
        <v>1</v>
      </c>
      <c r="I330" s="206"/>
      <c r="J330" s="202"/>
      <c r="K330" s="202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129</v>
      </c>
      <c r="AU330" s="211" t="s">
        <v>127</v>
      </c>
      <c r="AV330" s="13" t="s">
        <v>80</v>
      </c>
      <c r="AW330" s="13" t="s">
        <v>30</v>
      </c>
      <c r="AX330" s="13" t="s">
        <v>72</v>
      </c>
      <c r="AY330" s="211" t="s">
        <v>119</v>
      </c>
    </row>
    <row r="331" spans="1:65" s="14" customFormat="1" ht="11.25">
      <c r="B331" s="212"/>
      <c r="C331" s="213"/>
      <c r="D331" s="203" t="s">
        <v>129</v>
      </c>
      <c r="E331" s="214" t="s">
        <v>1</v>
      </c>
      <c r="F331" s="215" t="s">
        <v>350</v>
      </c>
      <c r="G331" s="213"/>
      <c r="H331" s="216">
        <v>2</v>
      </c>
      <c r="I331" s="217"/>
      <c r="J331" s="213"/>
      <c r="K331" s="213"/>
      <c r="L331" s="218"/>
      <c r="M331" s="219"/>
      <c r="N331" s="220"/>
      <c r="O331" s="220"/>
      <c r="P331" s="220"/>
      <c r="Q331" s="220"/>
      <c r="R331" s="220"/>
      <c r="S331" s="220"/>
      <c r="T331" s="221"/>
      <c r="AT331" s="222" t="s">
        <v>129</v>
      </c>
      <c r="AU331" s="222" t="s">
        <v>127</v>
      </c>
      <c r="AV331" s="14" t="s">
        <v>127</v>
      </c>
      <c r="AW331" s="14" t="s">
        <v>30</v>
      </c>
      <c r="AX331" s="14" t="s">
        <v>72</v>
      </c>
      <c r="AY331" s="222" t="s">
        <v>119</v>
      </c>
    </row>
    <row r="332" spans="1:65" s="13" customFormat="1" ht="11.25">
      <c r="B332" s="201"/>
      <c r="C332" s="202"/>
      <c r="D332" s="203" t="s">
        <v>129</v>
      </c>
      <c r="E332" s="204" t="s">
        <v>1</v>
      </c>
      <c r="F332" s="205" t="s">
        <v>232</v>
      </c>
      <c r="G332" s="202"/>
      <c r="H332" s="204" t="s">
        <v>1</v>
      </c>
      <c r="I332" s="206"/>
      <c r="J332" s="202"/>
      <c r="K332" s="202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129</v>
      </c>
      <c r="AU332" s="211" t="s">
        <v>127</v>
      </c>
      <c r="AV332" s="13" t="s">
        <v>80</v>
      </c>
      <c r="AW332" s="13" t="s">
        <v>30</v>
      </c>
      <c r="AX332" s="13" t="s">
        <v>72</v>
      </c>
      <c r="AY332" s="211" t="s">
        <v>119</v>
      </c>
    </row>
    <row r="333" spans="1:65" s="14" customFormat="1" ht="11.25">
      <c r="B333" s="212"/>
      <c r="C333" s="213"/>
      <c r="D333" s="203" t="s">
        <v>129</v>
      </c>
      <c r="E333" s="214" t="s">
        <v>1</v>
      </c>
      <c r="F333" s="215" t="s">
        <v>148</v>
      </c>
      <c r="G333" s="213"/>
      <c r="H333" s="216">
        <v>3</v>
      </c>
      <c r="I333" s="217"/>
      <c r="J333" s="213"/>
      <c r="K333" s="213"/>
      <c r="L333" s="218"/>
      <c r="M333" s="219"/>
      <c r="N333" s="220"/>
      <c r="O333" s="220"/>
      <c r="P333" s="220"/>
      <c r="Q333" s="220"/>
      <c r="R333" s="220"/>
      <c r="S333" s="220"/>
      <c r="T333" s="221"/>
      <c r="AT333" s="222" t="s">
        <v>129</v>
      </c>
      <c r="AU333" s="222" t="s">
        <v>127</v>
      </c>
      <c r="AV333" s="14" t="s">
        <v>127</v>
      </c>
      <c r="AW333" s="14" t="s">
        <v>30</v>
      </c>
      <c r="AX333" s="14" t="s">
        <v>72</v>
      </c>
      <c r="AY333" s="222" t="s">
        <v>119</v>
      </c>
    </row>
    <row r="334" spans="1:65" s="13" customFormat="1" ht="11.25">
      <c r="B334" s="201"/>
      <c r="C334" s="202"/>
      <c r="D334" s="203" t="s">
        <v>129</v>
      </c>
      <c r="E334" s="204" t="s">
        <v>1</v>
      </c>
      <c r="F334" s="205" t="s">
        <v>248</v>
      </c>
      <c r="G334" s="202"/>
      <c r="H334" s="204" t="s">
        <v>1</v>
      </c>
      <c r="I334" s="206"/>
      <c r="J334" s="202"/>
      <c r="K334" s="202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129</v>
      </c>
      <c r="AU334" s="211" t="s">
        <v>127</v>
      </c>
      <c r="AV334" s="13" t="s">
        <v>80</v>
      </c>
      <c r="AW334" s="13" t="s">
        <v>30</v>
      </c>
      <c r="AX334" s="13" t="s">
        <v>72</v>
      </c>
      <c r="AY334" s="211" t="s">
        <v>119</v>
      </c>
    </row>
    <row r="335" spans="1:65" s="14" customFormat="1" ht="11.25">
      <c r="B335" s="212"/>
      <c r="C335" s="213"/>
      <c r="D335" s="203" t="s">
        <v>129</v>
      </c>
      <c r="E335" s="214" t="s">
        <v>1</v>
      </c>
      <c r="F335" s="215" t="s">
        <v>80</v>
      </c>
      <c r="G335" s="213"/>
      <c r="H335" s="216">
        <v>1</v>
      </c>
      <c r="I335" s="217"/>
      <c r="J335" s="213"/>
      <c r="K335" s="213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129</v>
      </c>
      <c r="AU335" s="222" t="s">
        <v>127</v>
      </c>
      <c r="AV335" s="14" t="s">
        <v>127</v>
      </c>
      <c r="AW335" s="14" t="s">
        <v>30</v>
      </c>
      <c r="AX335" s="14" t="s">
        <v>72</v>
      </c>
      <c r="AY335" s="222" t="s">
        <v>119</v>
      </c>
    </row>
    <row r="336" spans="1:65" s="15" customFormat="1" ht="11.25">
      <c r="B336" s="223"/>
      <c r="C336" s="224"/>
      <c r="D336" s="203" t="s">
        <v>129</v>
      </c>
      <c r="E336" s="225" t="s">
        <v>1</v>
      </c>
      <c r="F336" s="226" t="s">
        <v>138</v>
      </c>
      <c r="G336" s="224"/>
      <c r="H336" s="227">
        <v>7</v>
      </c>
      <c r="I336" s="228"/>
      <c r="J336" s="224"/>
      <c r="K336" s="224"/>
      <c r="L336" s="229"/>
      <c r="M336" s="230"/>
      <c r="N336" s="231"/>
      <c r="O336" s="231"/>
      <c r="P336" s="231"/>
      <c r="Q336" s="231"/>
      <c r="R336" s="231"/>
      <c r="S336" s="231"/>
      <c r="T336" s="232"/>
      <c r="AT336" s="233" t="s">
        <v>129</v>
      </c>
      <c r="AU336" s="233" t="s">
        <v>127</v>
      </c>
      <c r="AV336" s="15" t="s">
        <v>126</v>
      </c>
      <c r="AW336" s="15" t="s">
        <v>30</v>
      </c>
      <c r="AX336" s="15" t="s">
        <v>80</v>
      </c>
      <c r="AY336" s="233" t="s">
        <v>119</v>
      </c>
    </row>
    <row r="337" spans="1:65" s="2" customFormat="1" ht="16.5" customHeight="1">
      <c r="A337" s="34"/>
      <c r="B337" s="35"/>
      <c r="C337" s="239" t="s">
        <v>678</v>
      </c>
      <c r="D337" s="239" t="s">
        <v>202</v>
      </c>
      <c r="E337" s="240" t="s">
        <v>1135</v>
      </c>
      <c r="F337" s="241" t="s">
        <v>1136</v>
      </c>
      <c r="G337" s="242" t="s">
        <v>190</v>
      </c>
      <c r="H337" s="243">
        <v>7</v>
      </c>
      <c r="I337" s="244"/>
      <c r="J337" s="245">
        <f t="shared" ref="J337:J342" si="30">ROUND(I337*H337,2)</f>
        <v>0</v>
      </c>
      <c r="K337" s="246"/>
      <c r="L337" s="247"/>
      <c r="M337" s="248" t="s">
        <v>1</v>
      </c>
      <c r="N337" s="249" t="s">
        <v>38</v>
      </c>
      <c r="O337" s="71"/>
      <c r="P337" s="197">
        <f t="shared" ref="P337:P342" si="31">O337*H337</f>
        <v>0</v>
      </c>
      <c r="Q337" s="197">
        <v>4.0000000000000003E-5</v>
      </c>
      <c r="R337" s="197">
        <f t="shared" ref="R337:R342" si="32">Q337*H337</f>
        <v>2.8000000000000003E-4</v>
      </c>
      <c r="S337" s="197">
        <v>0</v>
      </c>
      <c r="T337" s="198">
        <f t="shared" ref="T337:T342" si="33"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406</v>
      </c>
      <c r="AT337" s="199" t="s">
        <v>202</v>
      </c>
      <c r="AU337" s="199" t="s">
        <v>127</v>
      </c>
      <c r="AY337" s="17" t="s">
        <v>119</v>
      </c>
      <c r="BE337" s="200">
        <f t="shared" ref="BE337:BE342" si="34">IF(N337="základní",J337,0)</f>
        <v>0</v>
      </c>
      <c r="BF337" s="200">
        <f t="shared" ref="BF337:BF342" si="35">IF(N337="snížená",J337,0)</f>
        <v>0</v>
      </c>
      <c r="BG337" s="200">
        <f t="shared" ref="BG337:BG342" si="36">IF(N337="zákl. přenesená",J337,0)</f>
        <v>0</v>
      </c>
      <c r="BH337" s="200">
        <f t="shared" ref="BH337:BH342" si="37">IF(N337="sníž. přenesená",J337,0)</f>
        <v>0</v>
      </c>
      <c r="BI337" s="200">
        <f t="shared" ref="BI337:BI342" si="38">IF(N337="nulová",J337,0)</f>
        <v>0</v>
      </c>
      <c r="BJ337" s="17" t="s">
        <v>127</v>
      </c>
      <c r="BK337" s="200">
        <f t="shared" ref="BK337:BK342" si="39">ROUND(I337*H337,2)</f>
        <v>0</v>
      </c>
      <c r="BL337" s="17" t="s">
        <v>320</v>
      </c>
      <c r="BM337" s="199" t="s">
        <v>2276</v>
      </c>
    </row>
    <row r="338" spans="1:65" s="2" customFormat="1" ht="24.2" customHeight="1">
      <c r="A338" s="34"/>
      <c r="B338" s="35"/>
      <c r="C338" s="239" t="s">
        <v>682</v>
      </c>
      <c r="D338" s="239" t="s">
        <v>202</v>
      </c>
      <c r="E338" s="240" t="s">
        <v>1139</v>
      </c>
      <c r="F338" s="241" t="s">
        <v>2277</v>
      </c>
      <c r="G338" s="242" t="s">
        <v>190</v>
      </c>
      <c r="H338" s="243">
        <v>7</v>
      </c>
      <c r="I338" s="244"/>
      <c r="J338" s="245">
        <f t="shared" si="30"/>
        <v>0</v>
      </c>
      <c r="K338" s="246"/>
      <c r="L338" s="247"/>
      <c r="M338" s="248" t="s">
        <v>1</v>
      </c>
      <c r="N338" s="249" t="s">
        <v>38</v>
      </c>
      <c r="O338" s="71"/>
      <c r="P338" s="197">
        <f t="shared" si="31"/>
        <v>0</v>
      </c>
      <c r="Q338" s="197">
        <v>4.0000000000000003E-5</v>
      </c>
      <c r="R338" s="197">
        <f t="shared" si="32"/>
        <v>2.8000000000000003E-4</v>
      </c>
      <c r="S338" s="197">
        <v>0</v>
      </c>
      <c r="T338" s="198">
        <f t="shared" si="3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406</v>
      </c>
      <c r="AT338" s="199" t="s">
        <v>202</v>
      </c>
      <c r="AU338" s="199" t="s">
        <v>127</v>
      </c>
      <c r="AY338" s="17" t="s">
        <v>119</v>
      </c>
      <c r="BE338" s="200">
        <f t="shared" si="34"/>
        <v>0</v>
      </c>
      <c r="BF338" s="200">
        <f t="shared" si="35"/>
        <v>0</v>
      </c>
      <c r="BG338" s="200">
        <f t="shared" si="36"/>
        <v>0</v>
      </c>
      <c r="BH338" s="200">
        <f t="shared" si="37"/>
        <v>0</v>
      </c>
      <c r="BI338" s="200">
        <f t="shared" si="38"/>
        <v>0</v>
      </c>
      <c r="BJ338" s="17" t="s">
        <v>127</v>
      </c>
      <c r="BK338" s="200">
        <f t="shared" si="39"/>
        <v>0</v>
      </c>
      <c r="BL338" s="17" t="s">
        <v>320</v>
      </c>
      <c r="BM338" s="199" t="s">
        <v>2278</v>
      </c>
    </row>
    <row r="339" spans="1:65" s="2" customFormat="1" ht="24.2" customHeight="1">
      <c r="A339" s="34"/>
      <c r="B339" s="35"/>
      <c r="C339" s="239" t="s">
        <v>688</v>
      </c>
      <c r="D339" s="239" t="s">
        <v>202</v>
      </c>
      <c r="E339" s="240" t="s">
        <v>1143</v>
      </c>
      <c r="F339" s="241" t="s">
        <v>2279</v>
      </c>
      <c r="G339" s="242" t="s">
        <v>190</v>
      </c>
      <c r="H339" s="243">
        <v>10</v>
      </c>
      <c r="I339" s="244"/>
      <c r="J339" s="245">
        <f t="shared" si="30"/>
        <v>0</v>
      </c>
      <c r="K339" s="246"/>
      <c r="L339" s="247"/>
      <c r="M339" s="248" t="s">
        <v>1</v>
      </c>
      <c r="N339" s="249" t="s">
        <v>38</v>
      </c>
      <c r="O339" s="71"/>
      <c r="P339" s="197">
        <f t="shared" si="31"/>
        <v>0</v>
      </c>
      <c r="Q339" s="197">
        <v>1.0000000000000001E-5</v>
      </c>
      <c r="R339" s="197">
        <f t="shared" si="32"/>
        <v>1E-4</v>
      </c>
      <c r="S339" s="197">
        <v>0</v>
      </c>
      <c r="T339" s="198">
        <f t="shared" si="33"/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406</v>
      </c>
      <c r="AT339" s="199" t="s">
        <v>202</v>
      </c>
      <c r="AU339" s="199" t="s">
        <v>127</v>
      </c>
      <c r="AY339" s="17" t="s">
        <v>119</v>
      </c>
      <c r="BE339" s="200">
        <f t="shared" si="34"/>
        <v>0</v>
      </c>
      <c r="BF339" s="200">
        <f t="shared" si="35"/>
        <v>0</v>
      </c>
      <c r="BG339" s="200">
        <f t="shared" si="36"/>
        <v>0</v>
      </c>
      <c r="BH339" s="200">
        <f t="shared" si="37"/>
        <v>0</v>
      </c>
      <c r="BI339" s="200">
        <f t="shared" si="38"/>
        <v>0</v>
      </c>
      <c r="BJ339" s="17" t="s">
        <v>127</v>
      </c>
      <c r="BK339" s="200">
        <f t="shared" si="39"/>
        <v>0</v>
      </c>
      <c r="BL339" s="17" t="s">
        <v>320</v>
      </c>
      <c r="BM339" s="199" t="s">
        <v>2280</v>
      </c>
    </row>
    <row r="340" spans="1:65" s="2" customFormat="1" ht="16.5" customHeight="1">
      <c r="A340" s="34"/>
      <c r="B340" s="35"/>
      <c r="C340" s="239" t="s">
        <v>693</v>
      </c>
      <c r="D340" s="239" t="s">
        <v>202</v>
      </c>
      <c r="E340" s="240" t="s">
        <v>1148</v>
      </c>
      <c r="F340" s="241" t="s">
        <v>1149</v>
      </c>
      <c r="G340" s="242" t="s">
        <v>190</v>
      </c>
      <c r="H340" s="243">
        <v>10</v>
      </c>
      <c r="I340" s="244"/>
      <c r="J340" s="245">
        <f t="shared" si="30"/>
        <v>0</v>
      </c>
      <c r="K340" s="246"/>
      <c r="L340" s="247"/>
      <c r="M340" s="248" t="s">
        <v>1</v>
      </c>
      <c r="N340" s="249" t="s">
        <v>38</v>
      </c>
      <c r="O340" s="71"/>
      <c r="P340" s="197">
        <f t="shared" si="31"/>
        <v>0</v>
      </c>
      <c r="Q340" s="197">
        <v>2.0000000000000002E-5</v>
      </c>
      <c r="R340" s="197">
        <f t="shared" si="32"/>
        <v>2.0000000000000001E-4</v>
      </c>
      <c r="S340" s="197">
        <v>0</v>
      </c>
      <c r="T340" s="198">
        <f t="shared" si="33"/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9" t="s">
        <v>406</v>
      </c>
      <c r="AT340" s="199" t="s">
        <v>202</v>
      </c>
      <c r="AU340" s="199" t="s">
        <v>127</v>
      </c>
      <c r="AY340" s="17" t="s">
        <v>119</v>
      </c>
      <c r="BE340" s="200">
        <f t="shared" si="34"/>
        <v>0</v>
      </c>
      <c r="BF340" s="200">
        <f t="shared" si="35"/>
        <v>0</v>
      </c>
      <c r="BG340" s="200">
        <f t="shared" si="36"/>
        <v>0</v>
      </c>
      <c r="BH340" s="200">
        <f t="shared" si="37"/>
        <v>0</v>
      </c>
      <c r="BI340" s="200">
        <f t="shared" si="38"/>
        <v>0</v>
      </c>
      <c r="BJ340" s="17" t="s">
        <v>127</v>
      </c>
      <c r="BK340" s="200">
        <f t="shared" si="39"/>
        <v>0</v>
      </c>
      <c r="BL340" s="17" t="s">
        <v>320</v>
      </c>
      <c r="BM340" s="199" t="s">
        <v>2281</v>
      </c>
    </row>
    <row r="341" spans="1:65" s="2" customFormat="1" ht="16.5" customHeight="1">
      <c r="A341" s="34"/>
      <c r="B341" s="35"/>
      <c r="C341" s="239" t="s">
        <v>698</v>
      </c>
      <c r="D341" s="239" t="s">
        <v>202</v>
      </c>
      <c r="E341" s="240" t="s">
        <v>1153</v>
      </c>
      <c r="F341" s="241" t="s">
        <v>1154</v>
      </c>
      <c r="G341" s="242" t="s">
        <v>190</v>
      </c>
      <c r="H341" s="243">
        <v>3</v>
      </c>
      <c r="I341" s="244"/>
      <c r="J341" s="245">
        <f t="shared" si="30"/>
        <v>0</v>
      </c>
      <c r="K341" s="246"/>
      <c r="L341" s="247"/>
      <c r="M341" s="248" t="s">
        <v>1</v>
      </c>
      <c r="N341" s="249" t="s">
        <v>38</v>
      </c>
      <c r="O341" s="71"/>
      <c r="P341" s="197">
        <f t="shared" si="31"/>
        <v>0</v>
      </c>
      <c r="Q341" s="197">
        <v>3.0000000000000001E-5</v>
      </c>
      <c r="R341" s="197">
        <f t="shared" si="32"/>
        <v>9.0000000000000006E-5</v>
      </c>
      <c r="S341" s="197">
        <v>0</v>
      </c>
      <c r="T341" s="198">
        <f t="shared" si="33"/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406</v>
      </c>
      <c r="AT341" s="199" t="s">
        <v>202</v>
      </c>
      <c r="AU341" s="199" t="s">
        <v>127</v>
      </c>
      <c r="AY341" s="17" t="s">
        <v>119</v>
      </c>
      <c r="BE341" s="200">
        <f t="shared" si="34"/>
        <v>0</v>
      </c>
      <c r="BF341" s="200">
        <f t="shared" si="35"/>
        <v>0</v>
      </c>
      <c r="BG341" s="200">
        <f t="shared" si="36"/>
        <v>0</v>
      </c>
      <c r="BH341" s="200">
        <f t="shared" si="37"/>
        <v>0</v>
      </c>
      <c r="BI341" s="200">
        <f t="shared" si="38"/>
        <v>0</v>
      </c>
      <c r="BJ341" s="17" t="s">
        <v>127</v>
      </c>
      <c r="BK341" s="200">
        <f t="shared" si="39"/>
        <v>0</v>
      </c>
      <c r="BL341" s="17" t="s">
        <v>320</v>
      </c>
      <c r="BM341" s="199" t="s">
        <v>2282</v>
      </c>
    </row>
    <row r="342" spans="1:65" s="2" customFormat="1" ht="24.2" customHeight="1">
      <c r="A342" s="34"/>
      <c r="B342" s="35"/>
      <c r="C342" s="187" t="s">
        <v>704</v>
      </c>
      <c r="D342" s="187" t="s">
        <v>122</v>
      </c>
      <c r="E342" s="188" t="s">
        <v>2283</v>
      </c>
      <c r="F342" s="189" t="s">
        <v>1159</v>
      </c>
      <c r="G342" s="190" t="s">
        <v>190</v>
      </c>
      <c r="H342" s="191">
        <v>2</v>
      </c>
      <c r="I342" s="192"/>
      <c r="J342" s="193">
        <f t="shared" si="30"/>
        <v>0</v>
      </c>
      <c r="K342" s="194"/>
      <c r="L342" s="39"/>
      <c r="M342" s="195" t="s">
        <v>1</v>
      </c>
      <c r="N342" s="196" t="s">
        <v>38</v>
      </c>
      <c r="O342" s="71"/>
      <c r="P342" s="197">
        <f t="shared" si="31"/>
        <v>0</v>
      </c>
      <c r="Q342" s="197">
        <v>0</v>
      </c>
      <c r="R342" s="197">
        <f t="shared" si="32"/>
        <v>0</v>
      </c>
      <c r="S342" s="197">
        <v>0</v>
      </c>
      <c r="T342" s="198">
        <f t="shared" si="33"/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320</v>
      </c>
      <c r="AT342" s="199" t="s">
        <v>122</v>
      </c>
      <c r="AU342" s="199" t="s">
        <v>127</v>
      </c>
      <c r="AY342" s="17" t="s">
        <v>119</v>
      </c>
      <c r="BE342" s="200">
        <f t="shared" si="34"/>
        <v>0</v>
      </c>
      <c r="BF342" s="200">
        <f t="shared" si="35"/>
        <v>0</v>
      </c>
      <c r="BG342" s="200">
        <f t="shared" si="36"/>
        <v>0</v>
      </c>
      <c r="BH342" s="200">
        <f t="shared" si="37"/>
        <v>0</v>
      </c>
      <c r="BI342" s="200">
        <f t="shared" si="38"/>
        <v>0</v>
      </c>
      <c r="BJ342" s="17" t="s">
        <v>127</v>
      </c>
      <c r="BK342" s="200">
        <f t="shared" si="39"/>
        <v>0</v>
      </c>
      <c r="BL342" s="17" t="s">
        <v>320</v>
      </c>
      <c r="BM342" s="199" t="s">
        <v>2284</v>
      </c>
    </row>
    <row r="343" spans="1:65" s="13" customFormat="1" ht="11.25">
      <c r="B343" s="201"/>
      <c r="C343" s="202"/>
      <c r="D343" s="203" t="s">
        <v>129</v>
      </c>
      <c r="E343" s="204" t="s">
        <v>1</v>
      </c>
      <c r="F343" s="205" t="s">
        <v>232</v>
      </c>
      <c r="G343" s="202"/>
      <c r="H343" s="204" t="s">
        <v>1</v>
      </c>
      <c r="I343" s="206"/>
      <c r="J343" s="202"/>
      <c r="K343" s="202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129</v>
      </c>
      <c r="AU343" s="211" t="s">
        <v>127</v>
      </c>
      <c r="AV343" s="13" t="s">
        <v>80</v>
      </c>
      <c r="AW343" s="13" t="s">
        <v>30</v>
      </c>
      <c r="AX343" s="13" t="s">
        <v>72</v>
      </c>
      <c r="AY343" s="211" t="s">
        <v>119</v>
      </c>
    </row>
    <row r="344" spans="1:65" s="14" customFormat="1" ht="11.25">
      <c r="B344" s="212"/>
      <c r="C344" s="213"/>
      <c r="D344" s="203" t="s">
        <v>129</v>
      </c>
      <c r="E344" s="214" t="s">
        <v>1</v>
      </c>
      <c r="F344" s="215" t="s">
        <v>127</v>
      </c>
      <c r="G344" s="213"/>
      <c r="H344" s="216">
        <v>2</v>
      </c>
      <c r="I344" s="217"/>
      <c r="J344" s="213"/>
      <c r="K344" s="213"/>
      <c r="L344" s="218"/>
      <c r="M344" s="219"/>
      <c r="N344" s="220"/>
      <c r="O344" s="220"/>
      <c r="P344" s="220"/>
      <c r="Q344" s="220"/>
      <c r="R344" s="220"/>
      <c r="S344" s="220"/>
      <c r="T344" s="221"/>
      <c r="AT344" s="222" t="s">
        <v>129</v>
      </c>
      <c r="AU344" s="222" t="s">
        <v>127</v>
      </c>
      <c r="AV344" s="14" t="s">
        <v>127</v>
      </c>
      <c r="AW344" s="14" t="s">
        <v>30</v>
      </c>
      <c r="AX344" s="14" t="s">
        <v>80</v>
      </c>
      <c r="AY344" s="222" t="s">
        <v>119</v>
      </c>
    </row>
    <row r="345" spans="1:65" s="2" customFormat="1" ht="24.2" customHeight="1">
      <c r="A345" s="34"/>
      <c r="B345" s="35"/>
      <c r="C345" s="239" t="s">
        <v>710</v>
      </c>
      <c r="D345" s="239" t="s">
        <v>202</v>
      </c>
      <c r="E345" s="240" t="s">
        <v>1162</v>
      </c>
      <c r="F345" s="241" t="s">
        <v>1163</v>
      </c>
      <c r="G345" s="242" t="s">
        <v>190</v>
      </c>
      <c r="H345" s="243">
        <v>2</v>
      </c>
      <c r="I345" s="244"/>
      <c r="J345" s="245">
        <f>ROUND(I345*H345,2)</f>
        <v>0</v>
      </c>
      <c r="K345" s="246"/>
      <c r="L345" s="247"/>
      <c r="M345" s="248" t="s">
        <v>1</v>
      </c>
      <c r="N345" s="249" t="s">
        <v>38</v>
      </c>
      <c r="O345" s="71"/>
      <c r="P345" s="197">
        <f>O345*H345</f>
        <v>0</v>
      </c>
      <c r="Q345" s="197">
        <v>6.0000000000000002E-5</v>
      </c>
      <c r="R345" s="197">
        <f>Q345*H345</f>
        <v>1.2E-4</v>
      </c>
      <c r="S345" s="197">
        <v>0</v>
      </c>
      <c r="T345" s="19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9" t="s">
        <v>406</v>
      </c>
      <c r="AT345" s="199" t="s">
        <v>202</v>
      </c>
      <c r="AU345" s="199" t="s">
        <v>127</v>
      </c>
      <c r="AY345" s="17" t="s">
        <v>119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7" t="s">
        <v>127</v>
      </c>
      <c r="BK345" s="200">
        <f>ROUND(I345*H345,2)</f>
        <v>0</v>
      </c>
      <c r="BL345" s="17" t="s">
        <v>320</v>
      </c>
      <c r="BM345" s="199" t="s">
        <v>2285</v>
      </c>
    </row>
    <row r="346" spans="1:65" s="2" customFormat="1" ht="24.2" customHeight="1">
      <c r="A346" s="34"/>
      <c r="B346" s="35"/>
      <c r="C346" s="239" t="s">
        <v>714</v>
      </c>
      <c r="D346" s="239" t="s">
        <v>202</v>
      </c>
      <c r="E346" s="240" t="s">
        <v>1166</v>
      </c>
      <c r="F346" s="241" t="s">
        <v>1167</v>
      </c>
      <c r="G346" s="242" t="s">
        <v>190</v>
      </c>
      <c r="H346" s="243">
        <v>2</v>
      </c>
      <c r="I346" s="244"/>
      <c r="J346" s="245">
        <f>ROUND(I346*H346,2)</f>
        <v>0</v>
      </c>
      <c r="K346" s="246"/>
      <c r="L346" s="247"/>
      <c r="M346" s="248" t="s">
        <v>1</v>
      </c>
      <c r="N346" s="249" t="s">
        <v>38</v>
      </c>
      <c r="O346" s="71"/>
      <c r="P346" s="197">
        <f>O346*H346</f>
        <v>0</v>
      </c>
      <c r="Q346" s="197">
        <v>5.0000000000000002E-5</v>
      </c>
      <c r="R346" s="197">
        <f>Q346*H346</f>
        <v>1E-4</v>
      </c>
      <c r="S346" s="197">
        <v>0</v>
      </c>
      <c r="T346" s="19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9" t="s">
        <v>406</v>
      </c>
      <c r="AT346" s="199" t="s">
        <v>202</v>
      </c>
      <c r="AU346" s="199" t="s">
        <v>127</v>
      </c>
      <c r="AY346" s="17" t="s">
        <v>119</v>
      </c>
      <c r="BE346" s="200">
        <f>IF(N346="základní",J346,0)</f>
        <v>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7" t="s">
        <v>127</v>
      </c>
      <c r="BK346" s="200">
        <f>ROUND(I346*H346,2)</f>
        <v>0</v>
      </c>
      <c r="BL346" s="17" t="s">
        <v>320</v>
      </c>
      <c r="BM346" s="199" t="s">
        <v>2286</v>
      </c>
    </row>
    <row r="347" spans="1:65" s="2" customFormat="1" ht="24.2" customHeight="1">
      <c r="A347" s="34"/>
      <c r="B347" s="35"/>
      <c r="C347" s="187" t="s">
        <v>718</v>
      </c>
      <c r="D347" s="187" t="s">
        <v>122</v>
      </c>
      <c r="E347" s="188" t="s">
        <v>1170</v>
      </c>
      <c r="F347" s="189" t="s">
        <v>1171</v>
      </c>
      <c r="G347" s="190" t="s">
        <v>190</v>
      </c>
      <c r="H347" s="191">
        <v>1</v>
      </c>
      <c r="I347" s="192"/>
      <c r="J347" s="193">
        <f>ROUND(I347*H347,2)</f>
        <v>0</v>
      </c>
      <c r="K347" s="194"/>
      <c r="L347" s="39"/>
      <c r="M347" s="195" t="s">
        <v>1</v>
      </c>
      <c r="N347" s="196" t="s">
        <v>38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320</v>
      </c>
      <c r="AT347" s="199" t="s">
        <v>122</v>
      </c>
      <c r="AU347" s="199" t="s">
        <v>127</v>
      </c>
      <c r="AY347" s="17" t="s">
        <v>119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127</v>
      </c>
      <c r="BK347" s="200">
        <f>ROUND(I347*H347,2)</f>
        <v>0</v>
      </c>
      <c r="BL347" s="17" t="s">
        <v>320</v>
      </c>
      <c r="BM347" s="199" t="s">
        <v>2287</v>
      </c>
    </row>
    <row r="348" spans="1:65" s="2" customFormat="1" ht="24.2" customHeight="1">
      <c r="A348" s="34"/>
      <c r="B348" s="35"/>
      <c r="C348" s="239" t="s">
        <v>722</v>
      </c>
      <c r="D348" s="239" t="s">
        <v>202</v>
      </c>
      <c r="E348" s="240" t="s">
        <v>1174</v>
      </c>
      <c r="F348" s="241" t="s">
        <v>1175</v>
      </c>
      <c r="G348" s="242" t="s">
        <v>190</v>
      </c>
      <c r="H348" s="243">
        <v>1</v>
      </c>
      <c r="I348" s="244"/>
      <c r="J348" s="245">
        <f>ROUND(I348*H348,2)</f>
        <v>0</v>
      </c>
      <c r="K348" s="246"/>
      <c r="L348" s="247"/>
      <c r="M348" s="248" t="s">
        <v>1</v>
      </c>
      <c r="N348" s="249" t="s">
        <v>38</v>
      </c>
      <c r="O348" s="71"/>
      <c r="P348" s="197">
        <f>O348*H348</f>
        <v>0</v>
      </c>
      <c r="Q348" s="197">
        <v>3.8999999999999999E-4</v>
      </c>
      <c r="R348" s="197">
        <f>Q348*H348</f>
        <v>3.8999999999999999E-4</v>
      </c>
      <c r="S348" s="197">
        <v>0</v>
      </c>
      <c r="T348" s="19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9" t="s">
        <v>406</v>
      </c>
      <c r="AT348" s="199" t="s">
        <v>202</v>
      </c>
      <c r="AU348" s="199" t="s">
        <v>127</v>
      </c>
      <c r="AY348" s="17" t="s">
        <v>119</v>
      </c>
      <c r="BE348" s="200">
        <f>IF(N348="základní",J348,0)</f>
        <v>0</v>
      </c>
      <c r="BF348" s="200">
        <f>IF(N348="snížená",J348,0)</f>
        <v>0</v>
      </c>
      <c r="BG348" s="200">
        <f>IF(N348="zákl. přenesená",J348,0)</f>
        <v>0</v>
      </c>
      <c r="BH348" s="200">
        <f>IF(N348="sníž. přenesená",J348,0)</f>
        <v>0</v>
      </c>
      <c r="BI348" s="200">
        <f>IF(N348="nulová",J348,0)</f>
        <v>0</v>
      </c>
      <c r="BJ348" s="17" t="s">
        <v>127</v>
      </c>
      <c r="BK348" s="200">
        <f>ROUND(I348*H348,2)</f>
        <v>0</v>
      </c>
      <c r="BL348" s="17" t="s">
        <v>320</v>
      </c>
      <c r="BM348" s="199" t="s">
        <v>2288</v>
      </c>
    </row>
    <row r="349" spans="1:65" s="2" customFormat="1" ht="24.2" customHeight="1">
      <c r="A349" s="34"/>
      <c r="B349" s="35"/>
      <c r="C349" s="187" t="s">
        <v>726</v>
      </c>
      <c r="D349" s="187" t="s">
        <v>122</v>
      </c>
      <c r="E349" s="188" t="s">
        <v>1182</v>
      </c>
      <c r="F349" s="189" t="s">
        <v>1183</v>
      </c>
      <c r="G349" s="190" t="s">
        <v>190</v>
      </c>
      <c r="H349" s="191">
        <v>1</v>
      </c>
      <c r="I349" s="192"/>
      <c r="J349" s="193">
        <f>ROUND(I349*H349,2)</f>
        <v>0</v>
      </c>
      <c r="K349" s="194"/>
      <c r="L349" s="39"/>
      <c r="M349" s="195" t="s">
        <v>1</v>
      </c>
      <c r="N349" s="196" t="s">
        <v>38</v>
      </c>
      <c r="O349" s="71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320</v>
      </c>
      <c r="AT349" s="199" t="s">
        <v>122</v>
      </c>
      <c r="AU349" s="199" t="s">
        <v>127</v>
      </c>
      <c r="AY349" s="17" t="s">
        <v>119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127</v>
      </c>
      <c r="BK349" s="200">
        <f>ROUND(I349*H349,2)</f>
        <v>0</v>
      </c>
      <c r="BL349" s="17" t="s">
        <v>320</v>
      </c>
      <c r="BM349" s="199" t="s">
        <v>2289</v>
      </c>
    </row>
    <row r="350" spans="1:65" s="13" customFormat="1" ht="11.25">
      <c r="B350" s="201"/>
      <c r="C350" s="202"/>
      <c r="D350" s="203" t="s">
        <v>129</v>
      </c>
      <c r="E350" s="204" t="s">
        <v>1</v>
      </c>
      <c r="F350" s="205" t="s">
        <v>1185</v>
      </c>
      <c r="G350" s="202"/>
      <c r="H350" s="204" t="s">
        <v>1</v>
      </c>
      <c r="I350" s="206"/>
      <c r="J350" s="202"/>
      <c r="K350" s="202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129</v>
      </c>
      <c r="AU350" s="211" t="s">
        <v>127</v>
      </c>
      <c r="AV350" s="13" t="s">
        <v>80</v>
      </c>
      <c r="AW350" s="13" t="s">
        <v>30</v>
      </c>
      <c r="AX350" s="13" t="s">
        <v>72</v>
      </c>
      <c r="AY350" s="211" t="s">
        <v>119</v>
      </c>
    </row>
    <row r="351" spans="1:65" s="14" customFormat="1" ht="11.25">
      <c r="B351" s="212"/>
      <c r="C351" s="213"/>
      <c r="D351" s="203" t="s">
        <v>129</v>
      </c>
      <c r="E351" s="214" t="s">
        <v>1</v>
      </c>
      <c r="F351" s="215" t="s">
        <v>80</v>
      </c>
      <c r="G351" s="213"/>
      <c r="H351" s="216">
        <v>1</v>
      </c>
      <c r="I351" s="217"/>
      <c r="J351" s="213"/>
      <c r="K351" s="213"/>
      <c r="L351" s="218"/>
      <c r="M351" s="219"/>
      <c r="N351" s="220"/>
      <c r="O351" s="220"/>
      <c r="P351" s="220"/>
      <c r="Q351" s="220"/>
      <c r="R351" s="220"/>
      <c r="S351" s="220"/>
      <c r="T351" s="221"/>
      <c r="AT351" s="222" t="s">
        <v>129</v>
      </c>
      <c r="AU351" s="222" t="s">
        <v>127</v>
      </c>
      <c r="AV351" s="14" t="s">
        <v>127</v>
      </c>
      <c r="AW351" s="14" t="s">
        <v>30</v>
      </c>
      <c r="AX351" s="14" t="s">
        <v>80</v>
      </c>
      <c r="AY351" s="222" t="s">
        <v>119</v>
      </c>
    </row>
    <row r="352" spans="1:65" s="2" customFormat="1" ht="21.75" customHeight="1">
      <c r="A352" s="34"/>
      <c r="B352" s="35"/>
      <c r="C352" s="239" t="s">
        <v>730</v>
      </c>
      <c r="D352" s="239" t="s">
        <v>202</v>
      </c>
      <c r="E352" s="240" t="s">
        <v>1187</v>
      </c>
      <c r="F352" s="241" t="s">
        <v>1188</v>
      </c>
      <c r="G352" s="242" t="s">
        <v>190</v>
      </c>
      <c r="H352" s="243">
        <v>1</v>
      </c>
      <c r="I352" s="244"/>
      <c r="J352" s="245">
        <f>ROUND(I352*H352,2)</f>
        <v>0</v>
      </c>
      <c r="K352" s="246"/>
      <c r="L352" s="247"/>
      <c r="M352" s="248" t="s">
        <v>1</v>
      </c>
      <c r="N352" s="249" t="s">
        <v>38</v>
      </c>
      <c r="O352" s="71"/>
      <c r="P352" s="197">
        <f>O352*H352</f>
        <v>0</v>
      </c>
      <c r="Q352" s="197">
        <v>1.0499999999999999E-3</v>
      </c>
      <c r="R352" s="197">
        <f>Q352*H352</f>
        <v>1.0499999999999999E-3</v>
      </c>
      <c r="S352" s="197">
        <v>0</v>
      </c>
      <c r="T352" s="19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406</v>
      </c>
      <c r="AT352" s="199" t="s">
        <v>202</v>
      </c>
      <c r="AU352" s="199" t="s">
        <v>127</v>
      </c>
      <c r="AY352" s="17" t="s">
        <v>119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7" t="s">
        <v>127</v>
      </c>
      <c r="BK352" s="200">
        <f>ROUND(I352*H352,2)</f>
        <v>0</v>
      </c>
      <c r="BL352" s="17" t="s">
        <v>320</v>
      </c>
      <c r="BM352" s="199" t="s">
        <v>2290</v>
      </c>
    </row>
    <row r="353" spans="1:65" s="2" customFormat="1" ht="24.2" customHeight="1">
      <c r="A353" s="34"/>
      <c r="B353" s="35"/>
      <c r="C353" s="187" t="s">
        <v>734</v>
      </c>
      <c r="D353" s="187" t="s">
        <v>122</v>
      </c>
      <c r="E353" s="188" t="s">
        <v>2291</v>
      </c>
      <c r="F353" s="189" t="s">
        <v>1192</v>
      </c>
      <c r="G353" s="190" t="s">
        <v>190</v>
      </c>
      <c r="H353" s="191">
        <v>26</v>
      </c>
      <c r="I353" s="192"/>
      <c r="J353" s="193">
        <f>ROUND(I353*H353,2)</f>
        <v>0</v>
      </c>
      <c r="K353" s="194"/>
      <c r="L353" s="39"/>
      <c r="M353" s="195" t="s">
        <v>1</v>
      </c>
      <c r="N353" s="196" t="s">
        <v>38</v>
      </c>
      <c r="O353" s="71"/>
      <c r="P353" s="197">
        <f>O353*H353</f>
        <v>0</v>
      </c>
      <c r="Q353" s="197">
        <v>0</v>
      </c>
      <c r="R353" s="197">
        <f>Q353*H353</f>
        <v>0</v>
      </c>
      <c r="S353" s="197">
        <v>0</v>
      </c>
      <c r="T353" s="19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9" t="s">
        <v>320</v>
      </c>
      <c r="AT353" s="199" t="s">
        <v>122</v>
      </c>
      <c r="AU353" s="199" t="s">
        <v>127</v>
      </c>
      <c r="AY353" s="17" t="s">
        <v>119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7" t="s">
        <v>127</v>
      </c>
      <c r="BK353" s="200">
        <f>ROUND(I353*H353,2)</f>
        <v>0</v>
      </c>
      <c r="BL353" s="17" t="s">
        <v>320</v>
      </c>
      <c r="BM353" s="199" t="s">
        <v>2292</v>
      </c>
    </row>
    <row r="354" spans="1:65" s="13" customFormat="1" ht="11.25">
      <c r="B354" s="201"/>
      <c r="C354" s="202"/>
      <c r="D354" s="203" t="s">
        <v>129</v>
      </c>
      <c r="E354" s="204" t="s">
        <v>1</v>
      </c>
      <c r="F354" s="205" t="s">
        <v>248</v>
      </c>
      <c r="G354" s="202"/>
      <c r="H354" s="204" t="s">
        <v>1</v>
      </c>
      <c r="I354" s="206"/>
      <c r="J354" s="202"/>
      <c r="K354" s="202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129</v>
      </c>
      <c r="AU354" s="211" t="s">
        <v>127</v>
      </c>
      <c r="AV354" s="13" t="s">
        <v>80</v>
      </c>
      <c r="AW354" s="13" t="s">
        <v>30</v>
      </c>
      <c r="AX354" s="13" t="s">
        <v>72</v>
      </c>
      <c r="AY354" s="211" t="s">
        <v>119</v>
      </c>
    </row>
    <row r="355" spans="1:65" s="14" customFormat="1" ht="11.25">
      <c r="B355" s="212"/>
      <c r="C355" s="213"/>
      <c r="D355" s="203" t="s">
        <v>129</v>
      </c>
      <c r="E355" s="214" t="s">
        <v>1</v>
      </c>
      <c r="F355" s="215" t="s">
        <v>127</v>
      </c>
      <c r="G355" s="213"/>
      <c r="H355" s="216">
        <v>2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129</v>
      </c>
      <c r="AU355" s="222" t="s">
        <v>127</v>
      </c>
      <c r="AV355" s="14" t="s">
        <v>127</v>
      </c>
      <c r="AW355" s="14" t="s">
        <v>30</v>
      </c>
      <c r="AX355" s="14" t="s">
        <v>72</v>
      </c>
      <c r="AY355" s="222" t="s">
        <v>119</v>
      </c>
    </row>
    <row r="356" spans="1:65" s="13" customFormat="1" ht="11.25">
      <c r="B356" s="201"/>
      <c r="C356" s="202"/>
      <c r="D356" s="203" t="s">
        <v>129</v>
      </c>
      <c r="E356" s="204" t="s">
        <v>1</v>
      </c>
      <c r="F356" s="205" t="s">
        <v>234</v>
      </c>
      <c r="G356" s="202"/>
      <c r="H356" s="204" t="s">
        <v>1</v>
      </c>
      <c r="I356" s="206"/>
      <c r="J356" s="202"/>
      <c r="K356" s="202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129</v>
      </c>
      <c r="AU356" s="211" t="s">
        <v>127</v>
      </c>
      <c r="AV356" s="13" t="s">
        <v>80</v>
      </c>
      <c r="AW356" s="13" t="s">
        <v>30</v>
      </c>
      <c r="AX356" s="13" t="s">
        <v>72</v>
      </c>
      <c r="AY356" s="211" t="s">
        <v>119</v>
      </c>
    </row>
    <row r="357" spans="1:65" s="14" customFormat="1" ht="11.25">
      <c r="B357" s="212"/>
      <c r="C357" s="213"/>
      <c r="D357" s="203" t="s">
        <v>129</v>
      </c>
      <c r="E357" s="214" t="s">
        <v>1</v>
      </c>
      <c r="F357" s="215" t="s">
        <v>127</v>
      </c>
      <c r="G357" s="213"/>
      <c r="H357" s="216">
        <v>2</v>
      </c>
      <c r="I357" s="217"/>
      <c r="J357" s="213"/>
      <c r="K357" s="213"/>
      <c r="L357" s="218"/>
      <c r="M357" s="219"/>
      <c r="N357" s="220"/>
      <c r="O357" s="220"/>
      <c r="P357" s="220"/>
      <c r="Q357" s="220"/>
      <c r="R357" s="220"/>
      <c r="S357" s="220"/>
      <c r="T357" s="221"/>
      <c r="AT357" s="222" t="s">
        <v>129</v>
      </c>
      <c r="AU357" s="222" t="s">
        <v>127</v>
      </c>
      <c r="AV357" s="14" t="s">
        <v>127</v>
      </c>
      <c r="AW357" s="14" t="s">
        <v>30</v>
      </c>
      <c r="AX357" s="14" t="s">
        <v>72</v>
      </c>
      <c r="AY357" s="222" t="s">
        <v>119</v>
      </c>
    </row>
    <row r="358" spans="1:65" s="13" customFormat="1" ht="11.25">
      <c r="B358" s="201"/>
      <c r="C358" s="202"/>
      <c r="D358" s="203" t="s">
        <v>129</v>
      </c>
      <c r="E358" s="204" t="s">
        <v>1</v>
      </c>
      <c r="F358" s="205" t="s">
        <v>225</v>
      </c>
      <c r="G358" s="202"/>
      <c r="H358" s="204" t="s">
        <v>1</v>
      </c>
      <c r="I358" s="206"/>
      <c r="J358" s="202"/>
      <c r="K358" s="202"/>
      <c r="L358" s="207"/>
      <c r="M358" s="208"/>
      <c r="N358" s="209"/>
      <c r="O358" s="209"/>
      <c r="P358" s="209"/>
      <c r="Q358" s="209"/>
      <c r="R358" s="209"/>
      <c r="S358" s="209"/>
      <c r="T358" s="210"/>
      <c r="AT358" s="211" t="s">
        <v>129</v>
      </c>
      <c r="AU358" s="211" t="s">
        <v>127</v>
      </c>
      <c r="AV358" s="13" t="s">
        <v>80</v>
      </c>
      <c r="AW358" s="13" t="s">
        <v>30</v>
      </c>
      <c r="AX358" s="13" t="s">
        <v>72</v>
      </c>
      <c r="AY358" s="211" t="s">
        <v>119</v>
      </c>
    </row>
    <row r="359" spans="1:65" s="14" customFormat="1" ht="11.25">
      <c r="B359" s="212"/>
      <c r="C359" s="213"/>
      <c r="D359" s="203" t="s">
        <v>129</v>
      </c>
      <c r="E359" s="214" t="s">
        <v>1</v>
      </c>
      <c r="F359" s="215" t="s">
        <v>2293</v>
      </c>
      <c r="G359" s="213"/>
      <c r="H359" s="216">
        <v>10</v>
      </c>
      <c r="I359" s="217"/>
      <c r="J359" s="213"/>
      <c r="K359" s="213"/>
      <c r="L359" s="218"/>
      <c r="M359" s="219"/>
      <c r="N359" s="220"/>
      <c r="O359" s="220"/>
      <c r="P359" s="220"/>
      <c r="Q359" s="220"/>
      <c r="R359" s="220"/>
      <c r="S359" s="220"/>
      <c r="T359" s="221"/>
      <c r="AT359" s="222" t="s">
        <v>129</v>
      </c>
      <c r="AU359" s="222" t="s">
        <v>127</v>
      </c>
      <c r="AV359" s="14" t="s">
        <v>127</v>
      </c>
      <c r="AW359" s="14" t="s">
        <v>30</v>
      </c>
      <c r="AX359" s="14" t="s">
        <v>72</v>
      </c>
      <c r="AY359" s="222" t="s">
        <v>119</v>
      </c>
    </row>
    <row r="360" spans="1:65" s="13" customFormat="1" ht="11.25">
      <c r="B360" s="201"/>
      <c r="C360" s="202"/>
      <c r="D360" s="203" t="s">
        <v>129</v>
      </c>
      <c r="E360" s="204" t="s">
        <v>1</v>
      </c>
      <c r="F360" s="205" t="s">
        <v>232</v>
      </c>
      <c r="G360" s="202"/>
      <c r="H360" s="204" t="s">
        <v>1</v>
      </c>
      <c r="I360" s="206"/>
      <c r="J360" s="202"/>
      <c r="K360" s="202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129</v>
      </c>
      <c r="AU360" s="211" t="s">
        <v>127</v>
      </c>
      <c r="AV360" s="13" t="s">
        <v>80</v>
      </c>
      <c r="AW360" s="13" t="s">
        <v>30</v>
      </c>
      <c r="AX360" s="13" t="s">
        <v>72</v>
      </c>
      <c r="AY360" s="211" t="s">
        <v>119</v>
      </c>
    </row>
    <row r="361" spans="1:65" s="14" customFormat="1" ht="11.25">
      <c r="B361" s="212"/>
      <c r="C361" s="213"/>
      <c r="D361" s="203" t="s">
        <v>129</v>
      </c>
      <c r="E361" s="214" t="s">
        <v>1</v>
      </c>
      <c r="F361" s="215" t="s">
        <v>126</v>
      </c>
      <c r="G361" s="213"/>
      <c r="H361" s="216">
        <v>4</v>
      </c>
      <c r="I361" s="217"/>
      <c r="J361" s="213"/>
      <c r="K361" s="213"/>
      <c r="L361" s="218"/>
      <c r="M361" s="219"/>
      <c r="N361" s="220"/>
      <c r="O361" s="220"/>
      <c r="P361" s="220"/>
      <c r="Q361" s="220"/>
      <c r="R361" s="220"/>
      <c r="S361" s="220"/>
      <c r="T361" s="221"/>
      <c r="AT361" s="222" t="s">
        <v>129</v>
      </c>
      <c r="AU361" s="222" t="s">
        <v>127</v>
      </c>
      <c r="AV361" s="14" t="s">
        <v>127</v>
      </c>
      <c r="AW361" s="14" t="s">
        <v>30</v>
      </c>
      <c r="AX361" s="14" t="s">
        <v>72</v>
      </c>
      <c r="AY361" s="222" t="s">
        <v>119</v>
      </c>
    </row>
    <row r="362" spans="1:65" s="13" customFormat="1" ht="11.25">
      <c r="B362" s="201"/>
      <c r="C362" s="202"/>
      <c r="D362" s="203" t="s">
        <v>129</v>
      </c>
      <c r="E362" s="204" t="s">
        <v>1</v>
      </c>
      <c r="F362" s="205" t="s">
        <v>1528</v>
      </c>
      <c r="G362" s="202"/>
      <c r="H362" s="204" t="s">
        <v>1</v>
      </c>
      <c r="I362" s="206"/>
      <c r="J362" s="202"/>
      <c r="K362" s="202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129</v>
      </c>
      <c r="AU362" s="211" t="s">
        <v>127</v>
      </c>
      <c r="AV362" s="13" t="s">
        <v>80</v>
      </c>
      <c r="AW362" s="13" t="s">
        <v>30</v>
      </c>
      <c r="AX362" s="13" t="s">
        <v>72</v>
      </c>
      <c r="AY362" s="211" t="s">
        <v>119</v>
      </c>
    </row>
    <row r="363" spans="1:65" s="14" customFormat="1" ht="11.25">
      <c r="B363" s="212"/>
      <c r="C363" s="213"/>
      <c r="D363" s="203" t="s">
        <v>129</v>
      </c>
      <c r="E363" s="214" t="s">
        <v>1</v>
      </c>
      <c r="F363" s="215" t="s">
        <v>205</v>
      </c>
      <c r="G363" s="213"/>
      <c r="H363" s="216">
        <v>8</v>
      </c>
      <c r="I363" s="217"/>
      <c r="J363" s="213"/>
      <c r="K363" s="213"/>
      <c r="L363" s="218"/>
      <c r="M363" s="219"/>
      <c r="N363" s="220"/>
      <c r="O363" s="220"/>
      <c r="P363" s="220"/>
      <c r="Q363" s="220"/>
      <c r="R363" s="220"/>
      <c r="S363" s="220"/>
      <c r="T363" s="221"/>
      <c r="AT363" s="222" t="s">
        <v>129</v>
      </c>
      <c r="AU363" s="222" t="s">
        <v>127</v>
      </c>
      <c r="AV363" s="14" t="s">
        <v>127</v>
      </c>
      <c r="AW363" s="14" t="s">
        <v>30</v>
      </c>
      <c r="AX363" s="14" t="s">
        <v>72</v>
      </c>
      <c r="AY363" s="222" t="s">
        <v>119</v>
      </c>
    </row>
    <row r="364" spans="1:65" s="15" customFormat="1" ht="11.25">
      <c r="B364" s="223"/>
      <c r="C364" s="224"/>
      <c r="D364" s="203" t="s">
        <v>129</v>
      </c>
      <c r="E364" s="225" t="s">
        <v>1</v>
      </c>
      <c r="F364" s="226" t="s">
        <v>138</v>
      </c>
      <c r="G364" s="224"/>
      <c r="H364" s="227">
        <v>26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AT364" s="233" t="s">
        <v>129</v>
      </c>
      <c r="AU364" s="233" t="s">
        <v>127</v>
      </c>
      <c r="AV364" s="15" t="s">
        <v>126</v>
      </c>
      <c r="AW364" s="15" t="s">
        <v>30</v>
      </c>
      <c r="AX364" s="15" t="s">
        <v>80</v>
      </c>
      <c r="AY364" s="233" t="s">
        <v>119</v>
      </c>
    </row>
    <row r="365" spans="1:65" s="2" customFormat="1" ht="16.5" customHeight="1">
      <c r="A365" s="34"/>
      <c r="B365" s="35"/>
      <c r="C365" s="239" t="s">
        <v>740</v>
      </c>
      <c r="D365" s="239" t="s">
        <v>202</v>
      </c>
      <c r="E365" s="240" t="s">
        <v>1198</v>
      </c>
      <c r="F365" s="241" t="s">
        <v>2294</v>
      </c>
      <c r="G365" s="242" t="s">
        <v>190</v>
      </c>
      <c r="H365" s="243">
        <v>36</v>
      </c>
      <c r="I365" s="244"/>
      <c r="J365" s="245">
        <f>ROUND(I365*H365,2)</f>
        <v>0</v>
      </c>
      <c r="K365" s="246"/>
      <c r="L365" s="247"/>
      <c r="M365" s="248" t="s">
        <v>1</v>
      </c>
      <c r="N365" s="249" t="s">
        <v>38</v>
      </c>
      <c r="O365" s="71"/>
      <c r="P365" s="197">
        <f>O365*H365</f>
        <v>0</v>
      </c>
      <c r="Q365" s="197">
        <v>6.9999999999999994E-5</v>
      </c>
      <c r="R365" s="197">
        <f>Q365*H365</f>
        <v>2.5199999999999997E-3</v>
      </c>
      <c r="S365" s="197">
        <v>0</v>
      </c>
      <c r="T365" s="19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9" t="s">
        <v>406</v>
      </c>
      <c r="AT365" s="199" t="s">
        <v>202</v>
      </c>
      <c r="AU365" s="199" t="s">
        <v>127</v>
      </c>
      <c r="AY365" s="17" t="s">
        <v>119</v>
      </c>
      <c r="BE365" s="200">
        <f>IF(N365="základní",J365,0)</f>
        <v>0</v>
      </c>
      <c r="BF365" s="200">
        <f>IF(N365="snížená",J365,0)</f>
        <v>0</v>
      </c>
      <c r="BG365" s="200">
        <f>IF(N365="zákl. přenesená",J365,0)</f>
        <v>0</v>
      </c>
      <c r="BH365" s="200">
        <f>IF(N365="sníž. přenesená",J365,0)</f>
        <v>0</v>
      </c>
      <c r="BI365" s="200">
        <f>IF(N365="nulová",J365,0)</f>
        <v>0</v>
      </c>
      <c r="BJ365" s="17" t="s">
        <v>127</v>
      </c>
      <c r="BK365" s="200">
        <f>ROUND(I365*H365,2)</f>
        <v>0</v>
      </c>
      <c r="BL365" s="17" t="s">
        <v>320</v>
      </c>
      <c r="BM365" s="199" t="s">
        <v>2295</v>
      </c>
    </row>
    <row r="366" spans="1:65" s="2" customFormat="1" ht="24.2" customHeight="1">
      <c r="A366" s="34"/>
      <c r="B366" s="35"/>
      <c r="C366" s="239" t="s">
        <v>745</v>
      </c>
      <c r="D366" s="239" t="s">
        <v>202</v>
      </c>
      <c r="E366" s="240" t="s">
        <v>1202</v>
      </c>
      <c r="F366" s="241" t="s">
        <v>1203</v>
      </c>
      <c r="G366" s="242" t="s">
        <v>190</v>
      </c>
      <c r="H366" s="243">
        <v>26</v>
      </c>
      <c r="I366" s="244"/>
      <c r="J366" s="245">
        <f>ROUND(I366*H366,2)</f>
        <v>0</v>
      </c>
      <c r="K366" s="246"/>
      <c r="L366" s="247"/>
      <c r="M366" s="248" t="s">
        <v>1</v>
      </c>
      <c r="N366" s="249" t="s">
        <v>38</v>
      </c>
      <c r="O366" s="71"/>
      <c r="P366" s="197">
        <f>O366*H366</f>
        <v>0</v>
      </c>
      <c r="Q366" s="197">
        <v>6.0000000000000002E-5</v>
      </c>
      <c r="R366" s="197">
        <f>Q366*H366</f>
        <v>1.56E-3</v>
      </c>
      <c r="S366" s="197">
        <v>0</v>
      </c>
      <c r="T366" s="19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406</v>
      </c>
      <c r="AT366" s="199" t="s">
        <v>202</v>
      </c>
      <c r="AU366" s="199" t="s">
        <v>127</v>
      </c>
      <c r="AY366" s="17" t="s">
        <v>119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17" t="s">
        <v>127</v>
      </c>
      <c r="BK366" s="200">
        <f>ROUND(I366*H366,2)</f>
        <v>0</v>
      </c>
      <c r="BL366" s="17" t="s">
        <v>320</v>
      </c>
      <c r="BM366" s="199" t="s">
        <v>2296</v>
      </c>
    </row>
    <row r="367" spans="1:65" s="2" customFormat="1" ht="24.2" customHeight="1">
      <c r="A367" s="34"/>
      <c r="B367" s="35"/>
      <c r="C367" s="187" t="s">
        <v>749</v>
      </c>
      <c r="D367" s="187" t="s">
        <v>122</v>
      </c>
      <c r="E367" s="188" t="s">
        <v>1212</v>
      </c>
      <c r="F367" s="189" t="s">
        <v>1213</v>
      </c>
      <c r="G367" s="190" t="s">
        <v>190</v>
      </c>
      <c r="H367" s="191">
        <v>10</v>
      </c>
      <c r="I367" s="192"/>
      <c r="J367" s="193">
        <f>ROUND(I367*H367,2)</f>
        <v>0</v>
      </c>
      <c r="K367" s="194"/>
      <c r="L367" s="39"/>
      <c r="M367" s="195" t="s">
        <v>1</v>
      </c>
      <c r="N367" s="196" t="s">
        <v>38</v>
      </c>
      <c r="O367" s="71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320</v>
      </c>
      <c r="AT367" s="199" t="s">
        <v>122</v>
      </c>
      <c r="AU367" s="199" t="s">
        <v>127</v>
      </c>
      <c r="AY367" s="17" t="s">
        <v>119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7" t="s">
        <v>127</v>
      </c>
      <c r="BK367" s="200">
        <f>ROUND(I367*H367,2)</f>
        <v>0</v>
      </c>
      <c r="BL367" s="17" t="s">
        <v>320</v>
      </c>
      <c r="BM367" s="199" t="s">
        <v>2297</v>
      </c>
    </row>
    <row r="368" spans="1:65" s="2" customFormat="1" ht="24.2" customHeight="1">
      <c r="A368" s="34"/>
      <c r="B368" s="35"/>
      <c r="C368" s="239" t="s">
        <v>755</v>
      </c>
      <c r="D368" s="239" t="s">
        <v>202</v>
      </c>
      <c r="E368" s="240" t="s">
        <v>1216</v>
      </c>
      <c r="F368" s="241" t="s">
        <v>1217</v>
      </c>
      <c r="G368" s="242" t="s">
        <v>190</v>
      </c>
      <c r="H368" s="243">
        <v>8</v>
      </c>
      <c r="I368" s="244"/>
      <c r="J368" s="245">
        <f>ROUND(I368*H368,2)</f>
        <v>0</v>
      </c>
      <c r="K368" s="246"/>
      <c r="L368" s="247"/>
      <c r="M368" s="248" t="s">
        <v>1</v>
      </c>
      <c r="N368" s="249" t="s">
        <v>38</v>
      </c>
      <c r="O368" s="71"/>
      <c r="P368" s="197">
        <f>O368*H368</f>
        <v>0</v>
      </c>
      <c r="Q368" s="197">
        <v>4.0000000000000002E-4</v>
      </c>
      <c r="R368" s="197">
        <f>Q368*H368</f>
        <v>3.2000000000000002E-3</v>
      </c>
      <c r="S368" s="197">
        <v>0</v>
      </c>
      <c r="T368" s="19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9" t="s">
        <v>406</v>
      </c>
      <c r="AT368" s="199" t="s">
        <v>202</v>
      </c>
      <c r="AU368" s="199" t="s">
        <v>127</v>
      </c>
      <c r="AY368" s="17" t="s">
        <v>119</v>
      </c>
      <c r="BE368" s="200">
        <f>IF(N368="základní",J368,0)</f>
        <v>0</v>
      </c>
      <c r="BF368" s="200">
        <f>IF(N368="snížená",J368,0)</f>
        <v>0</v>
      </c>
      <c r="BG368" s="200">
        <f>IF(N368="zákl. přenesená",J368,0)</f>
        <v>0</v>
      </c>
      <c r="BH368" s="200">
        <f>IF(N368="sníž. přenesená",J368,0)</f>
        <v>0</v>
      </c>
      <c r="BI368" s="200">
        <f>IF(N368="nulová",J368,0)</f>
        <v>0</v>
      </c>
      <c r="BJ368" s="17" t="s">
        <v>127</v>
      </c>
      <c r="BK368" s="200">
        <f>ROUND(I368*H368,2)</f>
        <v>0</v>
      </c>
      <c r="BL368" s="17" t="s">
        <v>320</v>
      </c>
      <c r="BM368" s="199" t="s">
        <v>2298</v>
      </c>
    </row>
    <row r="369" spans="1:65" s="2" customFormat="1" ht="16.5" customHeight="1">
      <c r="A369" s="34"/>
      <c r="B369" s="35"/>
      <c r="C369" s="239" t="s">
        <v>759</v>
      </c>
      <c r="D369" s="239" t="s">
        <v>202</v>
      </c>
      <c r="E369" s="240" t="s">
        <v>1220</v>
      </c>
      <c r="F369" s="241" t="s">
        <v>1221</v>
      </c>
      <c r="G369" s="242" t="s">
        <v>190</v>
      </c>
      <c r="H369" s="243">
        <v>2</v>
      </c>
      <c r="I369" s="244"/>
      <c r="J369" s="245">
        <f>ROUND(I369*H369,2)</f>
        <v>0</v>
      </c>
      <c r="K369" s="246"/>
      <c r="L369" s="247"/>
      <c r="M369" s="248" t="s">
        <v>1</v>
      </c>
      <c r="N369" s="249" t="s">
        <v>38</v>
      </c>
      <c r="O369" s="71"/>
      <c r="P369" s="197">
        <f>O369*H369</f>
        <v>0</v>
      </c>
      <c r="Q369" s="197">
        <v>4.0000000000000002E-4</v>
      </c>
      <c r="R369" s="197">
        <f>Q369*H369</f>
        <v>8.0000000000000004E-4</v>
      </c>
      <c r="S369" s="197">
        <v>0</v>
      </c>
      <c r="T369" s="19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406</v>
      </c>
      <c r="AT369" s="199" t="s">
        <v>202</v>
      </c>
      <c r="AU369" s="199" t="s">
        <v>127</v>
      </c>
      <c r="AY369" s="17" t="s">
        <v>119</v>
      </c>
      <c r="BE369" s="200">
        <f>IF(N369="základní",J369,0)</f>
        <v>0</v>
      </c>
      <c r="BF369" s="200">
        <f>IF(N369="snížená",J369,0)</f>
        <v>0</v>
      </c>
      <c r="BG369" s="200">
        <f>IF(N369="zákl. přenesená",J369,0)</f>
        <v>0</v>
      </c>
      <c r="BH369" s="200">
        <f>IF(N369="sníž. přenesená",J369,0)</f>
        <v>0</v>
      </c>
      <c r="BI369" s="200">
        <f>IF(N369="nulová",J369,0)</f>
        <v>0</v>
      </c>
      <c r="BJ369" s="17" t="s">
        <v>127</v>
      </c>
      <c r="BK369" s="200">
        <f>ROUND(I369*H369,2)</f>
        <v>0</v>
      </c>
      <c r="BL369" s="17" t="s">
        <v>320</v>
      </c>
      <c r="BM369" s="199" t="s">
        <v>2299</v>
      </c>
    </row>
    <row r="370" spans="1:65" s="13" customFormat="1" ht="11.25">
      <c r="B370" s="201"/>
      <c r="C370" s="202"/>
      <c r="D370" s="203" t="s">
        <v>129</v>
      </c>
      <c r="E370" s="204" t="s">
        <v>1</v>
      </c>
      <c r="F370" s="205" t="s">
        <v>1223</v>
      </c>
      <c r="G370" s="202"/>
      <c r="H370" s="204" t="s">
        <v>1</v>
      </c>
      <c r="I370" s="206"/>
      <c r="J370" s="202"/>
      <c r="K370" s="202"/>
      <c r="L370" s="207"/>
      <c r="M370" s="208"/>
      <c r="N370" s="209"/>
      <c r="O370" s="209"/>
      <c r="P370" s="209"/>
      <c r="Q370" s="209"/>
      <c r="R370" s="209"/>
      <c r="S370" s="209"/>
      <c r="T370" s="210"/>
      <c r="AT370" s="211" t="s">
        <v>129</v>
      </c>
      <c r="AU370" s="211" t="s">
        <v>127</v>
      </c>
      <c r="AV370" s="13" t="s">
        <v>80</v>
      </c>
      <c r="AW370" s="13" t="s">
        <v>30</v>
      </c>
      <c r="AX370" s="13" t="s">
        <v>72</v>
      </c>
      <c r="AY370" s="211" t="s">
        <v>119</v>
      </c>
    </row>
    <row r="371" spans="1:65" s="14" customFormat="1" ht="11.25">
      <c r="B371" s="212"/>
      <c r="C371" s="213"/>
      <c r="D371" s="203" t="s">
        <v>129</v>
      </c>
      <c r="E371" s="214" t="s">
        <v>1</v>
      </c>
      <c r="F371" s="215" t="s">
        <v>127</v>
      </c>
      <c r="G371" s="213"/>
      <c r="H371" s="216">
        <v>2</v>
      </c>
      <c r="I371" s="217"/>
      <c r="J371" s="213"/>
      <c r="K371" s="213"/>
      <c r="L371" s="218"/>
      <c r="M371" s="219"/>
      <c r="N371" s="220"/>
      <c r="O371" s="220"/>
      <c r="P371" s="220"/>
      <c r="Q371" s="220"/>
      <c r="R371" s="220"/>
      <c r="S371" s="220"/>
      <c r="T371" s="221"/>
      <c r="AT371" s="222" t="s">
        <v>129</v>
      </c>
      <c r="AU371" s="222" t="s">
        <v>127</v>
      </c>
      <c r="AV371" s="14" t="s">
        <v>127</v>
      </c>
      <c r="AW371" s="14" t="s">
        <v>30</v>
      </c>
      <c r="AX371" s="14" t="s">
        <v>80</v>
      </c>
      <c r="AY371" s="222" t="s">
        <v>119</v>
      </c>
    </row>
    <row r="372" spans="1:65" s="2" customFormat="1" ht="24.2" customHeight="1">
      <c r="A372" s="34"/>
      <c r="B372" s="35"/>
      <c r="C372" s="187" t="s">
        <v>763</v>
      </c>
      <c r="D372" s="187" t="s">
        <v>122</v>
      </c>
      <c r="E372" s="188" t="s">
        <v>1225</v>
      </c>
      <c r="F372" s="189" t="s">
        <v>1226</v>
      </c>
      <c r="G372" s="190" t="s">
        <v>190</v>
      </c>
      <c r="H372" s="191">
        <v>1</v>
      </c>
      <c r="I372" s="192"/>
      <c r="J372" s="193">
        <f>ROUND(I372*H372,2)</f>
        <v>0</v>
      </c>
      <c r="K372" s="194"/>
      <c r="L372" s="39"/>
      <c r="M372" s="195" t="s">
        <v>1</v>
      </c>
      <c r="N372" s="196" t="s">
        <v>38</v>
      </c>
      <c r="O372" s="71"/>
      <c r="P372" s="197">
        <f>O372*H372</f>
        <v>0</v>
      </c>
      <c r="Q372" s="197">
        <v>0</v>
      </c>
      <c r="R372" s="197">
        <f>Q372*H372</f>
        <v>0</v>
      </c>
      <c r="S372" s="197">
        <v>0</v>
      </c>
      <c r="T372" s="19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320</v>
      </c>
      <c r="AT372" s="199" t="s">
        <v>122</v>
      </c>
      <c r="AU372" s="199" t="s">
        <v>127</v>
      </c>
      <c r="AY372" s="17" t="s">
        <v>119</v>
      </c>
      <c r="BE372" s="200">
        <f>IF(N372="základní",J372,0)</f>
        <v>0</v>
      </c>
      <c r="BF372" s="200">
        <f>IF(N372="snížená",J372,0)</f>
        <v>0</v>
      </c>
      <c r="BG372" s="200">
        <f>IF(N372="zákl. přenesená",J372,0)</f>
        <v>0</v>
      </c>
      <c r="BH372" s="200">
        <f>IF(N372="sníž. přenesená",J372,0)</f>
        <v>0</v>
      </c>
      <c r="BI372" s="200">
        <f>IF(N372="nulová",J372,0)</f>
        <v>0</v>
      </c>
      <c r="BJ372" s="17" t="s">
        <v>127</v>
      </c>
      <c r="BK372" s="200">
        <f>ROUND(I372*H372,2)</f>
        <v>0</v>
      </c>
      <c r="BL372" s="17" t="s">
        <v>320</v>
      </c>
      <c r="BM372" s="199" t="s">
        <v>2300</v>
      </c>
    </row>
    <row r="373" spans="1:65" s="13" customFormat="1" ht="11.25">
      <c r="B373" s="201"/>
      <c r="C373" s="202"/>
      <c r="D373" s="203" t="s">
        <v>129</v>
      </c>
      <c r="E373" s="204" t="s">
        <v>1</v>
      </c>
      <c r="F373" s="205" t="s">
        <v>692</v>
      </c>
      <c r="G373" s="202"/>
      <c r="H373" s="204" t="s">
        <v>1</v>
      </c>
      <c r="I373" s="206"/>
      <c r="J373" s="202"/>
      <c r="K373" s="202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129</v>
      </c>
      <c r="AU373" s="211" t="s">
        <v>127</v>
      </c>
      <c r="AV373" s="13" t="s">
        <v>80</v>
      </c>
      <c r="AW373" s="13" t="s">
        <v>30</v>
      </c>
      <c r="AX373" s="13" t="s">
        <v>72</v>
      </c>
      <c r="AY373" s="211" t="s">
        <v>119</v>
      </c>
    </row>
    <row r="374" spans="1:65" s="14" customFormat="1" ht="11.25">
      <c r="B374" s="212"/>
      <c r="C374" s="213"/>
      <c r="D374" s="203" t="s">
        <v>129</v>
      </c>
      <c r="E374" s="214" t="s">
        <v>1</v>
      </c>
      <c r="F374" s="215" t="s">
        <v>80</v>
      </c>
      <c r="G374" s="213"/>
      <c r="H374" s="216">
        <v>1</v>
      </c>
      <c r="I374" s="217"/>
      <c r="J374" s="213"/>
      <c r="K374" s="213"/>
      <c r="L374" s="218"/>
      <c r="M374" s="219"/>
      <c r="N374" s="220"/>
      <c r="O374" s="220"/>
      <c r="P374" s="220"/>
      <c r="Q374" s="220"/>
      <c r="R374" s="220"/>
      <c r="S374" s="220"/>
      <c r="T374" s="221"/>
      <c r="AT374" s="222" t="s">
        <v>129</v>
      </c>
      <c r="AU374" s="222" t="s">
        <v>127</v>
      </c>
      <c r="AV374" s="14" t="s">
        <v>127</v>
      </c>
      <c r="AW374" s="14" t="s">
        <v>30</v>
      </c>
      <c r="AX374" s="14" t="s">
        <v>80</v>
      </c>
      <c r="AY374" s="222" t="s">
        <v>119</v>
      </c>
    </row>
    <row r="375" spans="1:65" s="2" customFormat="1" ht="24.2" customHeight="1">
      <c r="A375" s="34"/>
      <c r="B375" s="35"/>
      <c r="C375" s="239" t="s">
        <v>767</v>
      </c>
      <c r="D375" s="239" t="s">
        <v>202</v>
      </c>
      <c r="E375" s="240" t="s">
        <v>1229</v>
      </c>
      <c r="F375" s="241" t="s">
        <v>1230</v>
      </c>
      <c r="G375" s="242" t="s">
        <v>190</v>
      </c>
      <c r="H375" s="243">
        <v>1</v>
      </c>
      <c r="I375" s="244"/>
      <c r="J375" s="245">
        <f t="shared" ref="J375:J382" si="40">ROUND(I375*H375,2)</f>
        <v>0</v>
      </c>
      <c r="K375" s="246"/>
      <c r="L375" s="247"/>
      <c r="M375" s="248" t="s">
        <v>1</v>
      </c>
      <c r="N375" s="249" t="s">
        <v>38</v>
      </c>
      <c r="O375" s="71"/>
      <c r="P375" s="197">
        <f t="shared" ref="P375:P382" si="41">O375*H375</f>
        <v>0</v>
      </c>
      <c r="Q375" s="197">
        <v>1.0499999999999999E-3</v>
      </c>
      <c r="R375" s="197">
        <f t="shared" ref="R375:R382" si="42">Q375*H375</f>
        <v>1.0499999999999999E-3</v>
      </c>
      <c r="S375" s="197">
        <v>0</v>
      </c>
      <c r="T375" s="198">
        <f t="shared" ref="T375:T382" si="43"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406</v>
      </c>
      <c r="AT375" s="199" t="s">
        <v>202</v>
      </c>
      <c r="AU375" s="199" t="s">
        <v>127</v>
      </c>
      <c r="AY375" s="17" t="s">
        <v>119</v>
      </c>
      <c r="BE375" s="200">
        <f t="shared" ref="BE375:BE382" si="44">IF(N375="základní",J375,0)</f>
        <v>0</v>
      </c>
      <c r="BF375" s="200">
        <f t="shared" ref="BF375:BF382" si="45">IF(N375="snížená",J375,0)</f>
        <v>0</v>
      </c>
      <c r="BG375" s="200">
        <f t="shared" ref="BG375:BG382" si="46">IF(N375="zákl. přenesená",J375,0)</f>
        <v>0</v>
      </c>
      <c r="BH375" s="200">
        <f t="shared" ref="BH375:BH382" si="47">IF(N375="sníž. přenesená",J375,0)</f>
        <v>0</v>
      </c>
      <c r="BI375" s="200">
        <f t="shared" ref="BI375:BI382" si="48">IF(N375="nulová",J375,0)</f>
        <v>0</v>
      </c>
      <c r="BJ375" s="17" t="s">
        <v>127</v>
      </c>
      <c r="BK375" s="200">
        <f t="shared" ref="BK375:BK382" si="49">ROUND(I375*H375,2)</f>
        <v>0</v>
      </c>
      <c r="BL375" s="17" t="s">
        <v>320</v>
      </c>
      <c r="BM375" s="199" t="s">
        <v>2301</v>
      </c>
    </row>
    <row r="376" spans="1:65" s="2" customFormat="1" ht="24.2" customHeight="1">
      <c r="A376" s="34"/>
      <c r="B376" s="35"/>
      <c r="C376" s="187" t="s">
        <v>771</v>
      </c>
      <c r="D376" s="187" t="s">
        <v>122</v>
      </c>
      <c r="E376" s="188" t="s">
        <v>1233</v>
      </c>
      <c r="F376" s="189" t="s">
        <v>1234</v>
      </c>
      <c r="G376" s="190" t="s">
        <v>190</v>
      </c>
      <c r="H376" s="191">
        <v>2</v>
      </c>
      <c r="I376" s="192"/>
      <c r="J376" s="193">
        <f t="shared" si="40"/>
        <v>0</v>
      </c>
      <c r="K376" s="194"/>
      <c r="L376" s="39"/>
      <c r="M376" s="195" t="s">
        <v>1</v>
      </c>
      <c r="N376" s="196" t="s">
        <v>38</v>
      </c>
      <c r="O376" s="71"/>
      <c r="P376" s="197">
        <f t="shared" si="41"/>
        <v>0</v>
      </c>
      <c r="Q376" s="197">
        <v>0</v>
      </c>
      <c r="R376" s="197">
        <f t="shared" si="42"/>
        <v>0</v>
      </c>
      <c r="S376" s="197">
        <v>0</v>
      </c>
      <c r="T376" s="198">
        <f t="shared" si="43"/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9" t="s">
        <v>320</v>
      </c>
      <c r="AT376" s="199" t="s">
        <v>122</v>
      </c>
      <c r="AU376" s="199" t="s">
        <v>127</v>
      </c>
      <c r="AY376" s="17" t="s">
        <v>119</v>
      </c>
      <c r="BE376" s="200">
        <f t="shared" si="44"/>
        <v>0</v>
      </c>
      <c r="BF376" s="200">
        <f t="shared" si="45"/>
        <v>0</v>
      </c>
      <c r="BG376" s="200">
        <f t="shared" si="46"/>
        <v>0</v>
      </c>
      <c r="BH376" s="200">
        <f t="shared" si="47"/>
        <v>0</v>
      </c>
      <c r="BI376" s="200">
        <f t="shared" si="48"/>
        <v>0</v>
      </c>
      <c r="BJ376" s="17" t="s">
        <v>127</v>
      </c>
      <c r="BK376" s="200">
        <f t="shared" si="49"/>
        <v>0</v>
      </c>
      <c r="BL376" s="17" t="s">
        <v>320</v>
      </c>
      <c r="BM376" s="199" t="s">
        <v>2302</v>
      </c>
    </row>
    <row r="377" spans="1:65" s="2" customFormat="1" ht="24.2" customHeight="1">
      <c r="A377" s="34"/>
      <c r="B377" s="35"/>
      <c r="C377" s="239" t="s">
        <v>775</v>
      </c>
      <c r="D377" s="239" t="s">
        <v>202</v>
      </c>
      <c r="E377" s="240" t="s">
        <v>1237</v>
      </c>
      <c r="F377" s="241" t="s">
        <v>1238</v>
      </c>
      <c r="G377" s="242" t="s">
        <v>190</v>
      </c>
      <c r="H377" s="243">
        <v>2</v>
      </c>
      <c r="I377" s="244"/>
      <c r="J377" s="245">
        <f t="shared" si="40"/>
        <v>0</v>
      </c>
      <c r="K377" s="246"/>
      <c r="L377" s="247"/>
      <c r="M377" s="248" t="s">
        <v>1</v>
      </c>
      <c r="N377" s="249" t="s">
        <v>38</v>
      </c>
      <c r="O377" s="71"/>
      <c r="P377" s="197">
        <f t="shared" si="41"/>
        <v>0</v>
      </c>
      <c r="Q377" s="197">
        <v>4.6999999999999999E-4</v>
      </c>
      <c r="R377" s="197">
        <f t="shared" si="42"/>
        <v>9.3999999999999997E-4</v>
      </c>
      <c r="S377" s="197">
        <v>0</v>
      </c>
      <c r="T377" s="198">
        <f t="shared" si="43"/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406</v>
      </c>
      <c r="AT377" s="199" t="s">
        <v>202</v>
      </c>
      <c r="AU377" s="199" t="s">
        <v>127</v>
      </c>
      <c r="AY377" s="17" t="s">
        <v>119</v>
      </c>
      <c r="BE377" s="200">
        <f t="shared" si="44"/>
        <v>0</v>
      </c>
      <c r="BF377" s="200">
        <f t="shared" si="45"/>
        <v>0</v>
      </c>
      <c r="BG377" s="200">
        <f t="shared" si="46"/>
        <v>0</v>
      </c>
      <c r="BH377" s="200">
        <f t="shared" si="47"/>
        <v>0</v>
      </c>
      <c r="BI377" s="200">
        <f t="shared" si="48"/>
        <v>0</v>
      </c>
      <c r="BJ377" s="17" t="s">
        <v>127</v>
      </c>
      <c r="BK377" s="200">
        <f t="shared" si="49"/>
        <v>0</v>
      </c>
      <c r="BL377" s="17" t="s">
        <v>320</v>
      </c>
      <c r="BM377" s="199" t="s">
        <v>2303</v>
      </c>
    </row>
    <row r="378" spans="1:65" s="2" customFormat="1" ht="21.75" customHeight="1">
      <c r="A378" s="34"/>
      <c r="B378" s="35"/>
      <c r="C378" s="187" t="s">
        <v>779</v>
      </c>
      <c r="D378" s="187" t="s">
        <v>122</v>
      </c>
      <c r="E378" s="188" t="s">
        <v>1241</v>
      </c>
      <c r="F378" s="189" t="s">
        <v>1242</v>
      </c>
      <c r="G378" s="190" t="s">
        <v>190</v>
      </c>
      <c r="H378" s="191">
        <v>4</v>
      </c>
      <c r="I378" s="192"/>
      <c r="J378" s="193">
        <f t="shared" si="40"/>
        <v>0</v>
      </c>
      <c r="K378" s="194"/>
      <c r="L378" s="39"/>
      <c r="M378" s="195" t="s">
        <v>1</v>
      </c>
      <c r="N378" s="196" t="s">
        <v>38</v>
      </c>
      <c r="O378" s="71"/>
      <c r="P378" s="197">
        <f t="shared" si="41"/>
        <v>0</v>
      </c>
      <c r="Q378" s="197">
        <v>0</v>
      </c>
      <c r="R378" s="197">
        <f t="shared" si="42"/>
        <v>0</v>
      </c>
      <c r="S378" s="197">
        <v>4.0000000000000002E-4</v>
      </c>
      <c r="T378" s="198">
        <f t="shared" si="43"/>
        <v>1.6000000000000001E-3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320</v>
      </c>
      <c r="AT378" s="199" t="s">
        <v>122</v>
      </c>
      <c r="AU378" s="199" t="s">
        <v>127</v>
      </c>
      <c r="AY378" s="17" t="s">
        <v>119</v>
      </c>
      <c r="BE378" s="200">
        <f t="shared" si="44"/>
        <v>0</v>
      </c>
      <c r="BF378" s="200">
        <f t="shared" si="45"/>
        <v>0</v>
      </c>
      <c r="BG378" s="200">
        <f t="shared" si="46"/>
        <v>0</v>
      </c>
      <c r="BH378" s="200">
        <f t="shared" si="47"/>
        <v>0</v>
      </c>
      <c r="BI378" s="200">
        <f t="shared" si="48"/>
        <v>0</v>
      </c>
      <c r="BJ378" s="17" t="s">
        <v>127</v>
      </c>
      <c r="BK378" s="200">
        <f t="shared" si="49"/>
        <v>0</v>
      </c>
      <c r="BL378" s="17" t="s">
        <v>320</v>
      </c>
      <c r="BM378" s="199" t="s">
        <v>2304</v>
      </c>
    </row>
    <row r="379" spans="1:65" s="2" customFormat="1" ht="21.75" customHeight="1">
      <c r="A379" s="34"/>
      <c r="B379" s="35"/>
      <c r="C379" s="187" t="s">
        <v>783</v>
      </c>
      <c r="D379" s="187" t="s">
        <v>122</v>
      </c>
      <c r="E379" s="188" t="s">
        <v>1245</v>
      </c>
      <c r="F379" s="189" t="s">
        <v>1246</v>
      </c>
      <c r="G379" s="190" t="s">
        <v>190</v>
      </c>
      <c r="H379" s="191">
        <v>1</v>
      </c>
      <c r="I379" s="192"/>
      <c r="J379" s="193">
        <f t="shared" si="40"/>
        <v>0</v>
      </c>
      <c r="K379" s="194"/>
      <c r="L379" s="39"/>
      <c r="M379" s="195" t="s">
        <v>1</v>
      </c>
      <c r="N379" s="196" t="s">
        <v>38</v>
      </c>
      <c r="O379" s="71"/>
      <c r="P379" s="197">
        <f t="shared" si="41"/>
        <v>0</v>
      </c>
      <c r="Q379" s="197">
        <v>0</v>
      </c>
      <c r="R379" s="197">
        <f t="shared" si="42"/>
        <v>0</v>
      </c>
      <c r="S379" s="197">
        <v>0</v>
      </c>
      <c r="T379" s="198">
        <f t="shared" si="43"/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9" t="s">
        <v>320</v>
      </c>
      <c r="AT379" s="199" t="s">
        <v>122</v>
      </c>
      <c r="AU379" s="199" t="s">
        <v>127</v>
      </c>
      <c r="AY379" s="17" t="s">
        <v>119</v>
      </c>
      <c r="BE379" s="200">
        <f t="shared" si="44"/>
        <v>0</v>
      </c>
      <c r="BF379" s="200">
        <f t="shared" si="45"/>
        <v>0</v>
      </c>
      <c r="BG379" s="200">
        <f t="shared" si="46"/>
        <v>0</v>
      </c>
      <c r="BH379" s="200">
        <f t="shared" si="47"/>
        <v>0</v>
      </c>
      <c r="BI379" s="200">
        <f t="shared" si="48"/>
        <v>0</v>
      </c>
      <c r="BJ379" s="17" t="s">
        <v>127</v>
      </c>
      <c r="BK379" s="200">
        <f t="shared" si="49"/>
        <v>0</v>
      </c>
      <c r="BL379" s="17" t="s">
        <v>320</v>
      </c>
      <c r="BM379" s="199" t="s">
        <v>2305</v>
      </c>
    </row>
    <row r="380" spans="1:65" s="2" customFormat="1" ht="16.5" customHeight="1">
      <c r="A380" s="34"/>
      <c r="B380" s="35"/>
      <c r="C380" s="187" t="s">
        <v>787</v>
      </c>
      <c r="D380" s="187" t="s">
        <v>122</v>
      </c>
      <c r="E380" s="188" t="s">
        <v>1249</v>
      </c>
      <c r="F380" s="189" t="s">
        <v>1250</v>
      </c>
      <c r="G380" s="190" t="s">
        <v>190</v>
      </c>
      <c r="H380" s="191">
        <v>1</v>
      </c>
      <c r="I380" s="192"/>
      <c r="J380" s="193">
        <f t="shared" si="40"/>
        <v>0</v>
      </c>
      <c r="K380" s="194"/>
      <c r="L380" s="39"/>
      <c r="M380" s="195" t="s">
        <v>1</v>
      </c>
      <c r="N380" s="196" t="s">
        <v>38</v>
      </c>
      <c r="O380" s="71"/>
      <c r="P380" s="197">
        <f t="shared" si="41"/>
        <v>0</v>
      </c>
      <c r="Q380" s="197">
        <v>0</v>
      </c>
      <c r="R380" s="197">
        <f t="shared" si="42"/>
        <v>0</v>
      </c>
      <c r="S380" s="197">
        <v>1.5E-3</v>
      </c>
      <c r="T380" s="198">
        <f t="shared" si="43"/>
        <v>1.5E-3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320</v>
      </c>
      <c r="AT380" s="199" t="s">
        <v>122</v>
      </c>
      <c r="AU380" s="199" t="s">
        <v>127</v>
      </c>
      <c r="AY380" s="17" t="s">
        <v>119</v>
      </c>
      <c r="BE380" s="200">
        <f t="shared" si="44"/>
        <v>0</v>
      </c>
      <c r="BF380" s="200">
        <f t="shared" si="45"/>
        <v>0</v>
      </c>
      <c r="BG380" s="200">
        <f t="shared" si="46"/>
        <v>0</v>
      </c>
      <c r="BH380" s="200">
        <f t="shared" si="47"/>
        <v>0</v>
      </c>
      <c r="BI380" s="200">
        <f t="shared" si="48"/>
        <v>0</v>
      </c>
      <c r="BJ380" s="17" t="s">
        <v>127</v>
      </c>
      <c r="BK380" s="200">
        <f t="shared" si="49"/>
        <v>0</v>
      </c>
      <c r="BL380" s="17" t="s">
        <v>320</v>
      </c>
      <c r="BM380" s="199" t="s">
        <v>2306</v>
      </c>
    </row>
    <row r="381" spans="1:65" s="2" customFormat="1" ht="16.5" customHeight="1">
      <c r="A381" s="34"/>
      <c r="B381" s="35"/>
      <c r="C381" s="187" t="s">
        <v>791</v>
      </c>
      <c r="D381" s="187" t="s">
        <v>122</v>
      </c>
      <c r="E381" s="188" t="s">
        <v>2307</v>
      </c>
      <c r="F381" s="189" t="s">
        <v>2308</v>
      </c>
      <c r="G381" s="190" t="s">
        <v>190</v>
      </c>
      <c r="H381" s="191">
        <v>1</v>
      </c>
      <c r="I381" s="192"/>
      <c r="J381" s="193">
        <f t="shared" si="40"/>
        <v>0</v>
      </c>
      <c r="K381" s="194"/>
      <c r="L381" s="39"/>
      <c r="M381" s="195" t="s">
        <v>1</v>
      </c>
      <c r="N381" s="196" t="s">
        <v>38</v>
      </c>
      <c r="O381" s="71"/>
      <c r="P381" s="197">
        <f t="shared" si="41"/>
        <v>0</v>
      </c>
      <c r="Q381" s="197">
        <v>0</v>
      </c>
      <c r="R381" s="197">
        <f t="shared" si="42"/>
        <v>0</v>
      </c>
      <c r="S381" s="197">
        <v>2.0000000000000001E-4</v>
      </c>
      <c r="T381" s="198">
        <f t="shared" si="43"/>
        <v>2.0000000000000001E-4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9" t="s">
        <v>320</v>
      </c>
      <c r="AT381" s="199" t="s">
        <v>122</v>
      </c>
      <c r="AU381" s="199" t="s">
        <v>127</v>
      </c>
      <c r="AY381" s="17" t="s">
        <v>119</v>
      </c>
      <c r="BE381" s="200">
        <f t="shared" si="44"/>
        <v>0</v>
      </c>
      <c r="BF381" s="200">
        <f t="shared" si="45"/>
        <v>0</v>
      </c>
      <c r="BG381" s="200">
        <f t="shared" si="46"/>
        <v>0</v>
      </c>
      <c r="BH381" s="200">
        <f t="shared" si="47"/>
        <v>0</v>
      </c>
      <c r="BI381" s="200">
        <f t="shared" si="48"/>
        <v>0</v>
      </c>
      <c r="BJ381" s="17" t="s">
        <v>127</v>
      </c>
      <c r="BK381" s="200">
        <f t="shared" si="49"/>
        <v>0</v>
      </c>
      <c r="BL381" s="17" t="s">
        <v>320</v>
      </c>
      <c r="BM381" s="199" t="s">
        <v>2309</v>
      </c>
    </row>
    <row r="382" spans="1:65" s="2" customFormat="1" ht="16.5" customHeight="1">
      <c r="A382" s="34"/>
      <c r="B382" s="35"/>
      <c r="C382" s="187" t="s">
        <v>795</v>
      </c>
      <c r="D382" s="187" t="s">
        <v>122</v>
      </c>
      <c r="E382" s="188" t="s">
        <v>1253</v>
      </c>
      <c r="F382" s="189" t="s">
        <v>1254</v>
      </c>
      <c r="G382" s="190" t="s">
        <v>190</v>
      </c>
      <c r="H382" s="191">
        <v>3</v>
      </c>
      <c r="I382" s="192"/>
      <c r="J382" s="193">
        <f t="shared" si="40"/>
        <v>0</v>
      </c>
      <c r="K382" s="194"/>
      <c r="L382" s="39"/>
      <c r="M382" s="195" t="s">
        <v>1</v>
      </c>
      <c r="N382" s="196" t="s">
        <v>38</v>
      </c>
      <c r="O382" s="71"/>
      <c r="P382" s="197">
        <f t="shared" si="41"/>
        <v>0</v>
      </c>
      <c r="Q382" s="197">
        <v>0</v>
      </c>
      <c r="R382" s="197">
        <f t="shared" si="42"/>
        <v>0</v>
      </c>
      <c r="S382" s="197">
        <v>0</v>
      </c>
      <c r="T382" s="198">
        <f t="shared" si="43"/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9" t="s">
        <v>320</v>
      </c>
      <c r="AT382" s="199" t="s">
        <v>122</v>
      </c>
      <c r="AU382" s="199" t="s">
        <v>127</v>
      </c>
      <c r="AY382" s="17" t="s">
        <v>119</v>
      </c>
      <c r="BE382" s="200">
        <f t="shared" si="44"/>
        <v>0</v>
      </c>
      <c r="BF382" s="200">
        <f t="shared" si="45"/>
        <v>0</v>
      </c>
      <c r="BG382" s="200">
        <f t="shared" si="46"/>
        <v>0</v>
      </c>
      <c r="BH382" s="200">
        <f t="shared" si="47"/>
        <v>0</v>
      </c>
      <c r="BI382" s="200">
        <f t="shared" si="48"/>
        <v>0</v>
      </c>
      <c r="BJ382" s="17" t="s">
        <v>127</v>
      </c>
      <c r="BK382" s="200">
        <f t="shared" si="49"/>
        <v>0</v>
      </c>
      <c r="BL382" s="17" t="s">
        <v>320</v>
      </c>
      <c r="BM382" s="199" t="s">
        <v>2310</v>
      </c>
    </row>
    <row r="383" spans="1:65" s="13" customFormat="1" ht="11.25">
      <c r="B383" s="201"/>
      <c r="C383" s="202"/>
      <c r="D383" s="203" t="s">
        <v>129</v>
      </c>
      <c r="E383" s="204" t="s">
        <v>1</v>
      </c>
      <c r="F383" s="205" t="s">
        <v>1528</v>
      </c>
      <c r="G383" s="202"/>
      <c r="H383" s="204" t="s">
        <v>1</v>
      </c>
      <c r="I383" s="206"/>
      <c r="J383" s="202"/>
      <c r="K383" s="202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129</v>
      </c>
      <c r="AU383" s="211" t="s">
        <v>127</v>
      </c>
      <c r="AV383" s="13" t="s">
        <v>80</v>
      </c>
      <c r="AW383" s="13" t="s">
        <v>30</v>
      </c>
      <c r="AX383" s="13" t="s">
        <v>72</v>
      </c>
      <c r="AY383" s="211" t="s">
        <v>119</v>
      </c>
    </row>
    <row r="384" spans="1:65" s="14" customFormat="1" ht="11.25">
      <c r="B384" s="212"/>
      <c r="C384" s="213"/>
      <c r="D384" s="203" t="s">
        <v>129</v>
      </c>
      <c r="E384" s="214" t="s">
        <v>1</v>
      </c>
      <c r="F384" s="215" t="s">
        <v>80</v>
      </c>
      <c r="G384" s="213"/>
      <c r="H384" s="216">
        <v>1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129</v>
      </c>
      <c r="AU384" s="222" t="s">
        <v>127</v>
      </c>
      <c r="AV384" s="14" t="s">
        <v>127</v>
      </c>
      <c r="AW384" s="14" t="s">
        <v>30</v>
      </c>
      <c r="AX384" s="14" t="s">
        <v>72</v>
      </c>
      <c r="AY384" s="222" t="s">
        <v>119</v>
      </c>
    </row>
    <row r="385" spans="1:65" s="13" customFormat="1" ht="11.25">
      <c r="B385" s="201"/>
      <c r="C385" s="202"/>
      <c r="D385" s="203" t="s">
        <v>129</v>
      </c>
      <c r="E385" s="204" t="s">
        <v>1</v>
      </c>
      <c r="F385" s="205" t="s">
        <v>225</v>
      </c>
      <c r="G385" s="202"/>
      <c r="H385" s="204" t="s">
        <v>1</v>
      </c>
      <c r="I385" s="206"/>
      <c r="J385" s="202"/>
      <c r="K385" s="202"/>
      <c r="L385" s="207"/>
      <c r="M385" s="208"/>
      <c r="N385" s="209"/>
      <c r="O385" s="209"/>
      <c r="P385" s="209"/>
      <c r="Q385" s="209"/>
      <c r="R385" s="209"/>
      <c r="S385" s="209"/>
      <c r="T385" s="210"/>
      <c r="AT385" s="211" t="s">
        <v>129</v>
      </c>
      <c r="AU385" s="211" t="s">
        <v>127</v>
      </c>
      <c r="AV385" s="13" t="s">
        <v>80</v>
      </c>
      <c r="AW385" s="13" t="s">
        <v>30</v>
      </c>
      <c r="AX385" s="13" t="s">
        <v>72</v>
      </c>
      <c r="AY385" s="211" t="s">
        <v>119</v>
      </c>
    </row>
    <row r="386" spans="1:65" s="14" customFormat="1" ht="11.25">
      <c r="B386" s="212"/>
      <c r="C386" s="213"/>
      <c r="D386" s="203" t="s">
        <v>129</v>
      </c>
      <c r="E386" s="214" t="s">
        <v>1</v>
      </c>
      <c r="F386" s="215" t="s">
        <v>127</v>
      </c>
      <c r="G386" s="213"/>
      <c r="H386" s="216">
        <v>2</v>
      </c>
      <c r="I386" s="217"/>
      <c r="J386" s="213"/>
      <c r="K386" s="213"/>
      <c r="L386" s="218"/>
      <c r="M386" s="219"/>
      <c r="N386" s="220"/>
      <c r="O386" s="220"/>
      <c r="P386" s="220"/>
      <c r="Q386" s="220"/>
      <c r="R386" s="220"/>
      <c r="S386" s="220"/>
      <c r="T386" s="221"/>
      <c r="AT386" s="222" t="s">
        <v>129</v>
      </c>
      <c r="AU386" s="222" t="s">
        <v>127</v>
      </c>
      <c r="AV386" s="14" t="s">
        <v>127</v>
      </c>
      <c r="AW386" s="14" t="s">
        <v>30</v>
      </c>
      <c r="AX386" s="14" t="s">
        <v>72</v>
      </c>
      <c r="AY386" s="222" t="s">
        <v>119</v>
      </c>
    </row>
    <row r="387" spans="1:65" s="15" customFormat="1" ht="11.25">
      <c r="B387" s="223"/>
      <c r="C387" s="224"/>
      <c r="D387" s="203" t="s">
        <v>129</v>
      </c>
      <c r="E387" s="225" t="s">
        <v>1</v>
      </c>
      <c r="F387" s="226" t="s">
        <v>138</v>
      </c>
      <c r="G387" s="224"/>
      <c r="H387" s="227">
        <v>3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AT387" s="233" t="s">
        <v>129</v>
      </c>
      <c r="AU387" s="233" t="s">
        <v>127</v>
      </c>
      <c r="AV387" s="15" t="s">
        <v>126</v>
      </c>
      <c r="AW387" s="15" t="s">
        <v>30</v>
      </c>
      <c r="AX387" s="15" t="s">
        <v>80</v>
      </c>
      <c r="AY387" s="233" t="s">
        <v>119</v>
      </c>
    </row>
    <row r="388" spans="1:65" s="2" customFormat="1" ht="24.2" customHeight="1">
      <c r="A388" s="34"/>
      <c r="B388" s="35"/>
      <c r="C388" s="239" t="s">
        <v>799</v>
      </c>
      <c r="D388" s="239" t="s">
        <v>202</v>
      </c>
      <c r="E388" s="240" t="s">
        <v>1257</v>
      </c>
      <c r="F388" s="241" t="s">
        <v>1258</v>
      </c>
      <c r="G388" s="242" t="s">
        <v>190</v>
      </c>
      <c r="H388" s="243">
        <v>3</v>
      </c>
      <c r="I388" s="244"/>
      <c r="J388" s="245">
        <f>ROUND(I388*H388,2)</f>
        <v>0</v>
      </c>
      <c r="K388" s="246"/>
      <c r="L388" s="247"/>
      <c r="M388" s="248" t="s">
        <v>1</v>
      </c>
      <c r="N388" s="249" t="s">
        <v>38</v>
      </c>
      <c r="O388" s="71"/>
      <c r="P388" s="197">
        <f>O388*H388</f>
        <v>0</v>
      </c>
      <c r="Q388" s="197">
        <v>2.0000000000000002E-5</v>
      </c>
      <c r="R388" s="197">
        <f>Q388*H388</f>
        <v>6.0000000000000008E-5</v>
      </c>
      <c r="S388" s="197">
        <v>0</v>
      </c>
      <c r="T388" s="19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406</v>
      </c>
      <c r="AT388" s="199" t="s">
        <v>202</v>
      </c>
      <c r="AU388" s="199" t="s">
        <v>127</v>
      </c>
      <c r="AY388" s="17" t="s">
        <v>119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127</v>
      </c>
      <c r="BK388" s="200">
        <f>ROUND(I388*H388,2)</f>
        <v>0</v>
      </c>
      <c r="BL388" s="17" t="s">
        <v>320</v>
      </c>
      <c r="BM388" s="199" t="s">
        <v>2311</v>
      </c>
    </row>
    <row r="389" spans="1:65" s="2" customFormat="1" ht="16.5" customHeight="1">
      <c r="A389" s="34"/>
      <c r="B389" s="35"/>
      <c r="C389" s="239" t="s">
        <v>803</v>
      </c>
      <c r="D389" s="239" t="s">
        <v>202</v>
      </c>
      <c r="E389" s="240" t="s">
        <v>1261</v>
      </c>
      <c r="F389" s="241" t="s">
        <v>1262</v>
      </c>
      <c r="G389" s="242" t="s">
        <v>190</v>
      </c>
      <c r="H389" s="243">
        <v>3</v>
      </c>
      <c r="I389" s="244"/>
      <c r="J389" s="245">
        <f>ROUND(I389*H389,2)</f>
        <v>0</v>
      </c>
      <c r="K389" s="246"/>
      <c r="L389" s="247"/>
      <c r="M389" s="248" t="s">
        <v>1</v>
      </c>
      <c r="N389" s="249" t="s">
        <v>38</v>
      </c>
      <c r="O389" s="71"/>
      <c r="P389" s="197">
        <f>O389*H389</f>
        <v>0</v>
      </c>
      <c r="Q389" s="197">
        <v>5.0000000000000002E-5</v>
      </c>
      <c r="R389" s="197">
        <f>Q389*H389</f>
        <v>1.5000000000000001E-4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406</v>
      </c>
      <c r="AT389" s="199" t="s">
        <v>202</v>
      </c>
      <c r="AU389" s="199" t="s">
        <v>127</v>
      </c>
      <c r="AY389" s="17" t="s">
        <v>119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127</v>
      </c>
      <c r="BK389" s="200">
        <f>ROUND(I389*H389,2)</f>
        <v>0</v>
      </c>
      <c r="BL389" s="17" t="s">
        <v>320</v>
      </c>
      <c r="BM389" s="199" t="s">
        <v>2312</v>
      </c>
    </row>
    <row r="390" spans="1:65" s="2" customFormat="1" ht="44.25" customHeight="1">
      <c r="A390" s="34"/>
      <c r="B390" s="35"/>
      <c r="C390" s="187" t="s">
        <v>807</v>
      </c>
      <c r="D390" s="187" t="s">
        <v>122</v>
      </c>
      <c r="E390" s="188" t="s">
        <v>1265</v>
      </c>
      <c r="F390" s="189" t="s">
        <v>1266</v>
      </c>
      <c r="G390" s="190" t="s">
        <v>190</v>
      </c>
      <c r="H390" s="191">
        <v>5</v>
      </c>
      <c r="I390" s="192"/>
      <c r="J390" s="193">
        <f>ROUND(I390*H390,2)</f>
        <v>0</v>
      </c>
      <c r="K390" s="194"/>
      <c r="L390" s="39"/>
      <c r="M390" s="195" t="s">
        <v>1</v>
      </c>
      <c r="N390" s="196" t="s">
        <v>38</v>
      </c>
      <c r="O390" s="71"/>
      <c r="P390" s="197">
        <f>O390*H390</f>
        <v>0</v>
      </c>
      <c r="Q390" s="197">
        <v>0</v>
      </c>
      <c r="R390" s="197">
        <f>Q390*H390</f>
        <v>0</v>
      </c>
      <c r="S390" s="197">
        <v>1E-3</v>
      </c>
      <c r="T390" s="198">
        <f>S390*H390</f>
        <v>5.0000000000000001E-3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9" t="s">
        <v>320</v>
      </c>
      <c r="AT390" s="199" t="s">
        <v>122</v>
      </c>
      <c r="AU390" s="199" t="s">
        <v>127</v>
      </c>
      <c r="AY390" s="17" t="s">
        <v>119</v>
      </c>
      <c r="BE390" s="200">
        <f>IF(N390="základní",J390,0)</f>
        <v>0</v>
      </c>
      <c r="BF390" s="200">
        <f>IF(N390="snížená",J390,0)</f>
        <v>0</v>
      </c>
      <c r="BG390" s="200">
        <f>IF(N390="zákl. přenesená",J390,0)</f>
        <v>0</v>
      </c>
      <c r="BH390" s="200">
        <f>IF(N390="sníž. přenesená",J390,0)</f>
        <v>0</v>
      </c>
      <c r="BI390" s="200">
        <f>IF(N390="nulová",J390,0)</f>
        <v>0</v>
      </c>
      <c r="BJ390" s="17" t="s">
        <v>127</v>
      </c>
      <c r="BK390" s="200">
        <f>ROUND(I390*H390,2)</f>
        <v>0</v>
      </c>
      <c r="BL390" s="17" t="s">
        <v>320</v>
      </c>
      <c r="BM390" s="199" t="s">
        <v>2313</v>
      </c>
    </row>
    <row r="391" spans="1:65" s="2" customFormat="1" ht="37.9" customHeight="1">
      <c r="A391" s="34"/>
      <c r="B391" s="35"/>
      <c r="C391" s="187" t="s">
        <v>811</v>
      </c>
      <c r="D391" s="187" t="s">
        <v>122</v>
      </c>
      <c r="E391" s="188" t="s">
        <v>2314</v>
      </c>
      <c r="F391" s="189" t="s">
        <v>2315</v>
      </c>
      <c r="G391" s="190" t="s">
        <v>190</v>
      </c>
      <c r="H391" s="191">
        <v>2</v>
      </c>
      <c r="I391" s="192"/>
      <c r="J391" s="193">
        <f>ROUND(I391*H391,2)</f>
        <v>0</v>
      </c>
      <c r="K391" s="194"/>
      <c r="L391" s="39"/>
      <c r="M391" s="195" t="s">
        <v>1</v>
      </c>
      <c r="N391" s="196" t="s">
        <v>38</v>
      </c>
      <c r="O391" s="71"/>
      <c r="P391" s="197">
        <f>O391*H391</f>
        <v>0</v>
      </c>
      <c r="Q391" s="197">
        <v>0</v>
      </c>
      <c r="R391" s="197">
        <f>Q391*H391</f>
        <v>0</v>
      </c>
      <c r="S391" s="197">
        <v>5.0000000000000001E-3</v>
      </c>
      <c r="T391" s="198">
        <f>S391*H391</f>
        <v>0.01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9" t="s">
        <v>320</v>
      </c>
      <c r="AT391" s="199" t="s">
        <v>122</v>
      </c>
      <c r="AU391" s="199" t="s">
        <v>127</v>
      </c>
      <c r="AY391" s="17" t="s">
        <v>119</v>
      </c>
      <c r="BE391" s="200">
        <f>IF(N391="základní",J391,0)</f>
        <v>0</v>
      </c>
      <c r="BF391" s="200">
        <f>IF(N391="snížená",J391,0)</f>
        <v>0</v>
      </c>
      <c r="BG391" s="200">
        <f>IF(N391="zákl. přenesená",J391,0)</f>
        <v>0</v>
      </c>
      <c r="BH391" s="200">
        <f>IF(N391="sníž. přenesená",J391,0)</f>
        <v>0</v>
      </c>
      <c r="BI391" s="200">
        <f>IF(N391="nulová",J391,0)</f>
        <v>0</v>
      </c>
      <c r="BJ391" s="17" t="s">
        <v>127</v>
      </c>
      <c r="BK391" s="200">
        <f>ROUND(I391*H391,2)</f>
        <v>0</v>
      </c>
      <c r="BL391" s="17" t="s">
        <v>320</v>
      </c>
      <c r="BM391" s="199" t="s">
        <v>2316</v>
      </c>
    </row>
    <row r="392" spans="1:65" s="2" customFormat="1" ht="37.9" customHeight="1">
      <c r="A392" s="34"/>
      <c r="B392" s="35"/>
      <c r="C392" s="187" t="s">
        <v>815</v>
      </c>
      <c r="D392" s="187" t="s">
        <v>122</v>
      </c>
      <c r="E392" s="188" t="s">
        <v>2317</v>
      </c>
      <c r="F392" s="189" t="s">
        <v>1270</v>
      </c>
      <c r="G392" s="190" t="s">
        <v>190</v>
      </c>
      <c r="H392" s="191">
        <v>1</v>
      </c>
      <c r="I392" s="192"/>
      <c r="J392" s="193">
        <f>ROUND(I392*H392,2)</f>
        <v>0</v>
      </c>
      <c r="K392" s="194"/>
      <c r="L392" s="39"/>
      <c r="M392" s="195" t="s">
        <v>1</v>
      </c>
      <c r="N392" s="196" t="s">
        <v>38</v>
      </c>
      <c r="O392" s="71"/>
      <c r="P392" s="197">
        <f>O392*H392</f>
        <v>0</v>
      </c>
      <c r="Q392" s="197">
        <v>0</v>
      </c>
      <c r="R392" s="197">
        <f>Q392*H392</f>
        <v>0</v>
      </c>
      <c r="S392" s="197">
        <v>0</v>
      </c>
      <c r="T392" s="19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320</v>
      </c>
      <c r="AT392" s="199" t="s">
        <v>122</v>
      </c>
      <c r="AU392" s="199" t="s">
        <v>127</v>
      </c>
      <c r="AY392" s="17" t="s">
        <v>119</v>
      </c>
      <c r="BE392" s="200">
        <f>IF(N392="základní",J392,0)</f>
        <v>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7" t="s">
        <v>127</v>
      </c>
      <c r="BK392" s="200">
        <f>ROUND(I392*H392,2)</f>
        <v>0</v>
      </c>
      <c r="BL392" s="17" t="s">
        <v>320</v>
      </c>
      <c r="BM392" s="199" t="s">
        <v>2318</v>
      </c>
    </row>
    <row r="393" spans="1:65" s="13" customFormat="1" ht="11.25">
      <c r="B393" s="201"/>
      <c r="C393" s="202"/>
      <c r="D393" s="203" t="s">
        <v>129</v>
      </c>
      <c r="E393" s="204" t="s">
        <v>1</v>
      </c>
      <c r="F393" s="205" t="s">
        <v>248</v>
      </c>
      <c r="G393" s="202"/>
      <c r="H393" s="204" t="s">
        <v>1</v>
      </c>
      <c r="I393" s="206"/>
      <c r="J393" s="202"/>
      <c r="K393" s="202"/>
      <c r="L393" s="207"/>
      <c r="M393" s="208"/>
      <c r="N393" s="209"/>
      <c r="O393" s="209"/>
      <c r="P393" s="209"/>
      <c r="Q393" s="209"/>
      <c r="R393" s="209"/>
      <c r="S393" s="209"/>
      <c r="T393" s="210"/>
      <c r="AT393" s="211" t="s">
        <v>129</v>
      </c>
      <c r="AU393" s="211" t="s">
        <v>127</v>
      </c>
      <c r="AV393" s="13" t="s">
        <v>80</v>
      </c>
      <c r="AW393" s="13" t="s">
        <v>30</v>
      </c>
      <c r="AX393" s="13" t="s">
        <v>72</v>
      </c>
      <c r="AY393" s="211" t="s">
        <v>119</v>
      </c>
    </row>
    <row r="394" spans="1:65" s="14" customFormat="1" ht="11.25">
      <c r="B394" s="212"/>
      <c r="C394" s="213"/>
      <c r="D394" s="203" t="s">
        <v>129</v>
      </c>
      <c r="E394" s="214" t="s">
        <v>1</v>
      </c>
      <c r="F394" s="215" t="s">
        <v>80</v>
      </c>
      <c r="G394" s="213"/>
      <c r="H394" s="216">
        <v>1</v>
      </c>
      <c r="I394" s="217"/>
      <c r="J394" s="213"/>
      <c r="K394" s="213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129</v>
      </c>
      <c r="AU394" s="222" t="s">
        <v>127</v>
      </c>
      <c r="AV394" s="14" t="s">
        <v>127</v>
      </c>
      <c r="AW394" s="14" t="s">
        <v>30</v>
      </c>
      <c r="AX394" s="14" t="s">
        <v>80</v>
      </c>
      <c r="AY394" s="222" t="s">
        <v>119</v>
      </c>
    </row>
    <row r="395" spans="1:65" s="2" customFormat="1" ht="21.75" customHeight="1">
      <c r="A395" s="34"/>
      <c r="B395" s="35"/>
      <c r="C395" s="239" t="s">
        <v>819</v>
      </c>
      <c r="D395" s="239" t="s">
        <v>202</v>
      </c>
      <c r="E395" s="240" t="s">
        <v>2319</v>
      </c>
      <c r="F395" s="241" t="s">
        <v>2320</v>
      </c>
      <c r="G395" s="242" t="s">
        <v>190</v>
      </c>
      <c r="H395" s="243">
        <v>1</v>
      </c>
      <c r="I395" s="244"/>
      <c r="J395" s="245">
        <f>ROUND(I395*H395,2)</f>
        <v>0</v>
      </c>
      <c r="K395" s="246"/>
      <c r="L395" s="247"/>
      <c r="M395" s="248" t="s">
        <v>1</v>
      </c>
      <c r="N395" s="249" t="s">
        <v>38</v>
      </c>
      <c r="O395" s="71"/>
      <c r="P395" s="197">
        <f>O395*H395</f>
        <v>0</v>
      </c>
      <c r="Q395" s="197">
        <v>3.6999999999999999E-4</v>
      </c>
      <c r="R395" s="197">
        <f>Q395*H395</f>
        <v>3.6999999999999999E-4</v>
      </c>
      <c r="S395" s="197">
        <v>0</v>
      </c>
      <c r="T395" s="19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406</v>
      </c>
      <c r="AT395" s="199" t="s">
        <v>202</v>
      </c>
      <c r="AU395" s="199" t="s">
        <v>127</v>
      </c>
      <c r="AY395" s="17" t="s">
        <v>119</v>
      </c>
      <c r="BE395" s="200">
        <f>IF(N395="základní",J395,0)</f>
        <v>0</v>
      </c>
      <c r="BF395" s="200">
        <f>IF(N395="snížená",J395,0)</f>
        <v>0</v>
      </c>
      <c r="BG395" s="200">
        <f>IF(N395="zákl. přenesená",J395,0)</f>
        <v>0</v>
      </c>
      <c r="BH395" s="200">
        <f>IF(N395="sníž. přenesená",J395,0)</f>
        <v>0</v>
      </c>
      <c r="BI395" s="200">
        <f>IF(N395="nulová",J395,0)</f>
        <v>0</v>
      </c>
      <c r="BJ395" s="17" t="s">
        <v>127</v>
      </c>
      <c r="BK395" s="200">
        <f>ROUND(I395*H395,2)</f>
        <v>0</v>
      </c>
      <c r="BL395" s="17" t="s">
        <v>320</v>
      </c>
      <c r="BM395" s="199" t="s">
        <v>2321</v>
      </c>
    </row>
    <row r="396" spans="1:65" s="2" customFormat="1" ht="33" customHeight="1">
      <c r="A396" s="34"/>
      <c r="B396" s="35"/>
      <c r="C396" s="187" t="s">
        <v>823</v>
      </c>
      <c r="D396" s="187" t="s">
        <v>122</v>
      </c>
      <c r="E396" s="188" t="s">
        <v>1277</v>
      </c>
      <c r="F396" s="189" t="s">
        <v>1278</v>
      </c>
      <c r="G396" s="190" t="s">
        <v>190</v>
      </c>
      <c r="H396" s="191">
        <v>4</v>
      </c>
      <c r="I396" s="192"/>
      <c r="J396" s="193">
        <f>ROUND(I396*H396,2)</f>
        <v>0</v>
      </c>
      <c r="K396" s="194"/>
      <c r="L396" s="39"/>
      <c r="M396" s="195" t="s">
        <v>1</v>
      </c>
      <c r="N396" s="196" t="s">
        <v>38</v>
      </c>
      <c r="O396" s="71"/>
      <c r="P396" s="197">
        <f>O396*H396</f>
        <v>0</v>
      </c>
      <c r="Q396" s="197">
        <v>0</v>
      </c>
      <c r="R396" s="197">
        <f>Q396*H396</f>
        <v>0</v>
      </c>
      <c r="S396" s="197">
        <v>0</v>
      </c>
      <c r="T396" s="19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320</v>
      </c>
      <c r="AT396" s="199" t="s">
        <v>122</v>
      </c>
      <c r="AU396" s="199" t="s">
        <v>127</v>
      </c>
      <c r="AY396" s="17" t="s">
        <v>119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7" t="s">
        <v>127</v>
      </c>
      <c r="BK396" s="200">
        <f>ROUND(I396*H396,2)</f>
        <v>0</v>
      </c>
      <c r="BL396" s="17" t="s">
        <v>320</v>
      </c>
      <c r="BM396" s="199" t="s">
        <v>2322</v>
      </c>
    </row>
    <row r="397" spans="1:65" s="13" customFormat="1" ht="11.25">
      <c r="B397" s="201"/>
      <c r="C397" s="202"/>
      <c r="D397" s="203" t="s">
        <v>129</v>
      </c>
      <c r="E397" s="204" t="s">
        <v>1</v>
      </c>
      <c r="F397" s="205" t="s">
        <v>232</v>
      </c>
      <c r="G397" s="202"/>
      <c r="H397" s="204" t="s">
        <v>1</v>
      </c>
      <c r="I397" s="206"/>
      <c r="J397" s="202"/>
      <c r="K397" s="202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129</v>
      </c>
      <c r="AU397" s="211" t="s">
        <v>127</v>
      </c>
      <c r="AV397" s="13" t="s">
        <v>80</v>
      </c>
      <c r="AW397" s="13" t="s">
        <v>30</v>
      </c>
      <c r="AX397" s="13" t="s">
        <v>72</v>
      </c>
      <c r="AY397" s="211" t="s">
        <v>119</v>
      </c>
    </row>
    <row r="398" spans="1:65" s="14" customFormat="1" ht="11.25">
      <c r="B398" s="212"/>
      <c r="C398" s="213"/>
      <c r="D398" s="203" t="s">
        <v>129</v>
      </c>
      <c r="E398" s="214" t="s">
        <v>1</v>
      </c>
      <c r="F398" s="215" t="s">
        <v>80</v>
      </c>
      <c r="G398" s="213"/>
      <c r="H398" s="216">
        <v>1</v>
      </c>
      <c r="I398" s="217"/>
      <c r="J398" s="213"/>
      <c r="K398" s="213"/>
      <c r="L398" s="218"/>
      <c r="M398" s="219"/>
      <c r="N398" s="220"/>
      <c r="O398" s="220"/>
      <c r="P398" s="220"/>
      <c r="Q398" s="220"/>
      <c r="R398" s="220"/>
      <c r="S398" s="220"/>
      <c r="T398" s="221"/>
      <c r="AT398" s="222" t="s">
        <v>129</v>
      </c>
      <c r="AU398" s="222" t="s">
        <v>127</v>
      </c>
      <c r="AV398" s="14" t="s">
        <v>127</v>
      </c>
      <c r="AW398" s="14" t="s">
        <v>30</v>
      </c>
      <c r="AX398" s="14" t="s">
        <v>72</v>
      </c>
      <c r="AY398" s="222" t="s">
        <v>119</v>
      </c>
    </row>
    <row r="399" spans="1:65" s="13" customFormat="1" ht="11.25">
      <c r="B399" s="201"/>
      <c r="C399" s="202"/>
      <c r="D399" s="203" t="s">
        <v>129</v>
      </c>
      <c r="E399" s="204" t="s">
        <v>1</v>
      </c>
      <c r="F399" s="205" t="s">
        <v>234</v>
      </c>
      <c r="G399" s="202"/>
      <c r="H399" s="204" t="s">
        <v>1</v>
      </c>
      <c r="I399" s="206"/>
      <c r="J399" s="202"/>
      <c r="K399" s="202"/>
      <c r="L399" s="207"/>
      <c r="M399" s="208"/>
      <c r="N399" s="209"/>
      <c r="O399" s="209"/>
      <c r="P399" s="209"/>
      <c r="Q399" s="209"/>
      <c r="R399" s="209"/>
      <c r="S399" s="209"/>
      <c r="T399" s="210"/>
      <c r="AT399" s="211" t="s">
        <v>129</v>
      </c>
      <c r="AU399" s="211" t="s">
        <v>127</v>
      </c>
      <c r="AV399" s="13" t="s">
        <v>80</v>
      </c>
      <c r="AW399" s="13" t="s">
        <v>30</v>
      </c>
      <c r="AX399" s="13" t="s">
        <v>72</v>
      </c>
      <c r="AY399" s="211" t="s">
        <v>119</v>
      </c>
    </row>
    <row r="400" spans="1:65" s="14" customFormat="1" ht="11.25">
      <c r="B400" s="212"/>
      <c r="C400" s="213"/>
      <c r="D400" s="203" t="s">
        <v>129</v>
      </c>
      <c r="E400" s="214" t="s">
        <v>1</v>
      </c>
      <c r="F400" s="215" t="s">
        <v>80</v>
      </c>
      <c r="G400" s="213"/>
      <c r="H400" s="216">
        <v>1</v>
      </c>
      <c r="I400" s="217"/>
      <c r="J400" s="213"/>
      <c r="K400" s="213"/>
      <c r="L400" s="218"/>
      <c r="M400" s="219"/>
      <c r="N400" s="220"/>
      <c r="O400" s="220"/>
      <c r="P400" s="220"/>
      <c r="Q400" s="220"/>
      <c r="R400" s="220"/>
      <c r="S400" s="220"/>
      <c r="T400" s="221"/>
      <c r="AT400" s="222" t="s">
        <v>129</v>
      </c>
      <c r="AU400" s="222" t="s">
        <v>127</v>
      </c>
      <c r="AV400" s="14" t="s">
        <v>127</v>
      </c>
      <c r="AW400" s="14" t="s">
        <v>30</v>
      </c>
      <c r="AX400" s="14" t="s">
        <v>72</v>
      </c>
      <c r="AY400" s="222" t="s">
        <v>119</v>
      </c>
    </row>
    <row r="401" spans="1:65" s="13" customFormat="1" ht="11.25">
      <c r="B401" s="201"/>
      <c r="C401" s="202"/>
      <c r="D401" s="203" t="s">
        <v>129</v>
      </c>
      <c r="E401" s="204" t="s">
        <v>1</v>
      </c>
      <c r="F401" s="205" t="s">
        <v>248</v>
      </c>
      <c r="G401" s="202"/>
      <c r="H401" s="204" t="s">
        <v>1</v>
      </c>
      <c r="I401" s="206"/>
      <c r="J401" s="202"/>
      <c r="K401" s="202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129</v>
      </c>
      <c r="AU401" s="211" t="s">
        <v>127</v>
      </c>
      <c r="AV401" s="13" t="s">
        <v>80</v>
      </c>
      <c r="AW401" s="13" t="s">
        <v>30</v>
      </c>
      <c r="AX401" s="13" t="s">
        <v>72</v>
      </c>
      <c r="AY401" s="211" t="s">
        <v>119</v>
      </c>
    </row>
    <row r="402" spans="1:65" s="14" customFormat="1" ht="11.25">
      <c r="B402" s="212"/>
      <c r="C402" s="213"/>
      <c r="D402" s="203" t="s">
        <v>129</v>
      </c>
      <c r="E402" s="214" t="s">
        <v>1</v>
      </c>
      <c r="F402" s="215" t="s">
        <v>80</v>
      </c>
      <c r="G402" s="213"/>
      <c r="H402" s="216">
        <v>1</v>
      </c>
      <c r="I402" s="217"/>
      <c r="J402" s="213"/>
      <c r="K402" s="213"/>
      <c r="L402" s="218"/>
      <c r="M402" s="219"/>
      <c r="N402" s="220"/>
      <c r="O402" s="220"/>
      <c r="P402" s="220"/>
      <c r="Q402" s="220"/>
      <c r="R402" s="220"/>
      <c r="S402" s="220"/>
      <c r="T402" s="221"/>
      <c r="AT402" s="222" t="s">
        <v>129</v>
      </c>
      <c r="AU402" s="222" t="s">
        <v>127</v>
      </c>
      <c r="AV402" s="14" t="s">
        <v>127</v>
      </c>
      <c r="AW402" s="14" t="s">
        <v>30</v>
      </c>
      <c r="AX402" s="14" t="s">
        <v>72</v>
      </c>
      <c r="AY402" s="222" t="s">
        <v>119</v>
      </c>
    </row>
    <row r="403" spans="1:65" s="13" customFormat="1" ht="11.25">
      <c r="B403" s="201"/>
      <c r="C403" s="202"/>
      <c r="D403" s="203" t="s">
        <v>129</v>
      </c>
      <c r="E403" s="204" t="s">
        <v>1</v>
      </c>
      <c r="F403" s="205" t="s">
        <v>246</v>
      </c>
      <c r="G403" s="202"/>
      <c r="H403" s="204" t="s">
        <v>1</v>
      </c>
      <c r="I403" s="206"/>
      <c r="J403" s="202"/>
      <c r="K403" s="202"/>
      <c r="L403" s="207"/>
      <c r="M403" s="208"/>
      <c r="N403" s="209"/>
      <c r="O403" s="209"/>
      <c r="P403" s="209"/>
      <c r="Q403" s="209"/>
      <c r="R403" s="209"/>
      <c r="S403" s="209"/>
      <c r="T403" s="210"/>
      <c r="AT403" s="211" t="s">
        <v>129</v>
      </c>
      <c r="AU403" s="211" t="s">
        <v>127</v>
      </c>
      <c r="AV403" s="13" t="s">
        <v>80</v>
      </c>
      <c r="AW403" s="13" t="s">
        <v>30</v>
      </c>
      <c r="AX403" s="13" t="s">
        <v>72</v>
      </c>
      <c r="AY403" s="211" t="s">
        <v>119</v>
      </c>
    </row>
    <row r="404" spans="1:65" s="14" customFormat="1" ht="11.25">
      <c r="B404" s="212"/>
      <c r="C404" s="213"/>
      <c r="D404" s="203" t="s">
        <v>129</v>
      </c>
      <c r="E404" s="214" t="s">
        <v>1</v>
      </c>
      <c r="F404" s="215" t="s">
        <v>80</v>
      </c>
      <c r="G404" s="213"/>
      <c r="H404" s="216">
        <v>1</v>
      </c>
      <c r="I404" s="217"/>
      <c r="J404" s="213"/>
      <c r="K404" s="213"/>
      <c r="L404" s="218"/>
      <c r="M404" s="219"/>
      <c r="N404" s="220"/>
      <c r="O404" s="220"/>
      <c r="P404" s="220"/>
      <c r="Q404" s="220"/>
      <c r="R404" s="220"/>
      <c r="S404" s="220"/>
      <c r="T404" s="221"/>
      <c r="AT404" s="222" t="s">
        <v>129</v>
      </c>
      <c r="AU404" s="222" t="s">
        <v>127</v>
      </c>
      <c r="AV404" s="14" t="s">
        <v>127</v>
      </c>
      <c r="AW404" s="14" t="s">
        <v>30</v>
      </c>
      <c r="AX404" s="14" t="s">
        <v>72</v>
      </c>
      <c r="AY404" s="222" t="s">
        <v>119</v>
      </c>
    </row>
    <row r="405" spans="1:65" s="15" customFormat="1" ht="11.25">
      <c r="B405" s="223"/>
      <c r="C405" s="224"/>
      <c r="D405" s="203" t="s">
        <v>129</v>
      </c>
      <c r="E405" s="225" t="s">
        <v>1</v>
      </c>
      <c r="F405" s="226" t="s">
        <v>138</v>
      </c>
      <c r="G405" s="224"/>
      <c r="H405" s="227">
        <v>4</v>
      </c>
      <c r="I405" s="228"/>
      <c r="J405" s="224"/>
      <c r="K405" s="224"/>
      <c r="L405" s="229"/>
      <c r="M405" s="230"/>
      <c r="N405" s="231"/>
      <c r="O405" s="231"/>
      <c r="P405" s="231"/>
      <c r="Q405" s="231"/>
      <c r="R405" s="231"/>
      <c r="S405" s="231"/>
      <c r="T405" s="232"/>
      <c r="AT405" s="233" t="s">
        <v>129</v>
      </c>
      <c r="AU405" s="233" t="s">
        <v>127</v>
      </c>
      <c r="AV405" s="15" t="s">
        <v>126</v>
      </c>
      <c r="AW405" s="15" t="s">
        <v>30</v>
      </c>
      <c r="AX405" s="15" t="s">
        <v>80</v>
      </c>
      <c r="AY405" s="233" t="s">
        <v>119</v>
      </c>
    </row>
    <row r="406" spans="1:65" s="2" customFormat="1" ht="24.2" customHeight="1">
      <c r="A406" s="34"/>
      <c r="B406" s="35"/>
      <c r="C406" s="239" t="s">
        <v>827</v>
      </c>
      <c r="D406" s="239" t="s">
        <v>202</v>
      </c>
      <c r="E406" s="240" t="s">
        <v>1282</v>
      </c>
      <c r="F406" s="241" t="s">
        <v>1283</v>
      </c>
      <c r="G406" s="242" t="s">
        <v>190</v>
      </c>
      <c r="H406" s="243">
        <v>4</v>
      </c>
      <c r="I406" s="244"/>
      <c r="J406" s="245">
        <f t="shared" ref="J406:J413" si="50">ROUND(I406*H406,2)</f>
        <v>0</v>
      </c>
      <c r="K406" s="246"/>
      <c r="L406" s="247"/>
      <c r="M406" s="248" t="s">
        <v>1</v>
      </c>
      <c r="N406" s="249" t="s">
        <v>38</v>
      </c>
      <c r="O406" s="71"/>
      <c r="P406" s="197">
        <f t="shared" ref="P406:P413" si="51">O406*H406</f>
        <v>0</v>
      </c>
      <c r="Q406" s="197">
        <v>4.4000000000000002E-4</v>
      </c>
      <c r="R406" s="197">
        <f t="shared" ref="R406:R413" si="52">Q406*H406</f>
        <v>1.7600000000000001E-3</v>
      </c>
      <c r="S406" s="197">
        <v>0</v>
      </c>
      <c r="T406" s="198">
        <f t="shared" ref="T406:T413" si="53"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9" t="s">
        <v>406</v>
      </c>
      <c r="AT406" s="199" t="s">
        <v>202</v>
      </c>
      <c r="AU406" s="199" t="s">
        <v>127</v>
      </c>
      <c r="AY406" s="17" t="s">
        <v>119</v>
      </c>
      <c r="BE406" s="200">
        <f t="shared" ref="BE406:BE413" si="54">IF(N406="základní",J406,0)</f>
        <v>0</v>
      </c>
      <c r="BF406" s="200">
        <f t="shared" ref="BF406:BF413" si="55">IF(N406="snížená",J406,0)</f>
        <v>0</v>
      </c>
      <c r="BG406" s="200">
        <f t="shared" ref="BG406:BG413" si="56">IF(N406="zákl. přenesená",J406,0)</f>
        <v>0</v>
      </c>
      <c r="BH406" s="200">
        <f t="shared" ref="BH406:BH413" si="57">IF(N406="sníž. přenesená",J406,0)</f>
        <v>0</v>
      </c>
      <c r="BI406" s="200">
        <f t="shared" ref="BI406:BI413" si="58">IF(N406="nulová",J406,0)</f>
        <v>0</v>
      </c>
      <c r="BJ406" s="17" t="s">
        <v>127</v>
      </c>
      <c r="BK406" s="200">
        <f t="shared" ref="BK406:BK413" si="59">ROUND(I406*H406,2)</f>
        <v>0</v>
      </c>
      <c r="BL406" s="17" t="s">
        <v>320</v>
      </c>
      <c r="BM406" s="199" t="s">
        <v>2323</v>
      </c>
    </row>
    <row r="407" spans="1:65" s="2" customFormat="1" ht="33" customHeight="1">
      <c r="A407" s="34"/>
      <c r="B407" s="35"/>
      <c r="C407" s="187" t="s">
        <v>832</v>
      </c>
      <c r="D407" s="187" t="s">
        <v>122</v>
      </c>
      <c r="E407" s="188" t="s">
        <v>1286</v>
      </c>
      <c r="F407" s="189" t="s">
        <v>1287</v>
      </c>
      <c r="G407" s="190" t="s">
        <v>390</v>
      </c>
      <c r="H407" s="191">
        <v>20</v>
      </c>
      <c r="I407" s="192"/>
      <c r="J407" s="193">
        <f t="shared" si="50"/>
        <v>0</v>
      </c>
      <c r="K407" s="194"/>
      <c r="L407" s="39"/>
      <c r="M407" s="195" t="s">
        <v>1</v>
      </c>
      <c r="N407" s="196" t="s">
        <v>38</v>
      </c>
      <c r="O407" s="71"/>
      <c r="P407" s="197">
        <f t="shared" si="51"/>
        <v>0</v>
      </c>
      <c r="Q407" s="197">
        <v>0</v>
      </c>
      <c r="R407" s="197">
        <f t="shared" si="52"/>
        <v>0</v>
      </c>
      <c r="S407" s="197">
        <v>0</v>
      </c>
      <c r="T407" s="198">
        <f t="shared" si="5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320</v>
      </c>
      <c r="AT407" s="199" t="s">
        <v>122</v>
      </c>
      <c r="AU407" s="199" t="s">
        <v>127</v>
      </c>
      <c r="AY407" s="17" t="s">
        <v>119</v>
      </c>
      <c r="BE407" s="200">
        <f t="shared" si="54"/>
        <v>0</v>
      </c>
      <c r="BF407" s="200">
        <f t="shared" si="55"/>
        <v>0</v>
      </c>
      <c r="BG407" s="200">
        <f t="shared" si="56"/>
        <v>0</v>
      </c>
      <c r="BH407" s="200">
        <f t="shared" si="57"/>
        <v>0</v>
      </c>
      <c r="BI407" s="200">
        <f t="shared" si="58"/>
        <v>0</v>
      </c>
      <c r="BJ407" s="17" t="s">
        <v>127</v>
      </c>
      <c r="BK407" s="200">
        <f t="shared" si="59"/>
        <v>0</v>
      </c>
      <c r="BL407" s="17" t="s">
        <v>320</v>
      </c>
      <c r="BM407" s="199" t="s">
        <v>2324</v>
      </c>
    </row>
    <row r="408" spans="1:65" s="2" customFormat="1" ht="24.2" customHeight="1">
      <c r="A408" s="34"/>
      <c r="B408" s="35"/>
      <c r="C408" s="239" t="s">
        <v>837</v>
      </c>
      <c r="D408" s="239" t="s">
        <v>202</v>
      </c>
      <c r="E408" s="240" t="s">
        <v>1290</v>
      </c>
      <c r="F408" s="241" t="s">
        <v>1291</v>
      </c>
      <c r="G408" s="242" t="s">
        <v>390</v>
      </c>
      <c r="H408" s="243">
        <v>20</v>
      </c>
      <c r="I408" s="244"/>
      <c r="J408" s="245">
        <f t="shared" si="50"/>
        <v>0</v>
      </c>
      <c r="K408" s="246"/>
      <c r="L408" s="247"/>
      <c r="M408" s="248" t="s">
        <v>1</v>
      </c>
      <c r="N408" s="249" t="s">
        <v>38</v>
      </c>
      <c r="O408" s="71"/>
      <c r="P408" s="197">
        <f t="shared" si="51"/>
        <v>0</v>
      </c>
      <c r="Q408" s="197">
        <v>9.0000000000000006E-5</v>
      </c>
      <c r="R408" s="197">
        <f t="shared" si="52"/>
        <v>1.8000000000000002E-3</v>
      </c>
      <c r="S408" s="197">
        <v>0</v>
      </c>
      <c r="T408" s="198">
        <f t="shared" si="5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406</v>
      </c>
      <c r="AT408" s="199" t="s">
        <v>202</v>
      </c>
      <c r="AU408" s="199" t="s">
        <v>127</v>
      </c>
      <c r="AY408" s="17" t="s">
        <v>119</v>
      </c>
      <c r="BE408" s="200">
        <f t="shared" si="54"/>
        <v>0</v>
      </c>
      <c r="BF408" s="200">
        <f t="shared" si="55"/>
        <v>0</v>
      </c>
      <c r="BG408" s="200">
        <f t="shared" si="56"/>
        <v>0</v>
      </c>
      <c r="BH408" s="200">
        <f t="shared" si="57"/>
        <v>0</v>
      </c>
      <c r="BI408" s="200">
        <f t="shared" si="58"/>
        <v>0</v>
      </c>
      <c r="BJ408" s="17" t="s">
        <v>127</v>
      </c>
      <c r="BK408" s="200">
        <f t="shared" si="59"/>
        <v>0</v>
      </c>
      <c r="BL408" s="17" t="s">
        <v>320</v>
      </c>
      <c r="BM408" s="199" t="s">
        <v>2325</v>
      </c>
    </row>
    <row r="409" spans="1:65" s="2" customFormat="1" ht="16.5" customHeight="1">
      <c r="A409" s="34"/>
      <c r="B409" s="35"/>
      <c r="C409" s="187" t="s">
        <v>841</v>
      </c>
      <c r="D409" s="187" t="s">
        <v>122</v>
      </c>
      <c r="E409" s="188" t="s">
        <v>1294</v>
      </c>
      <c r="F409" s="189" t="s">
        <v>1295</v>
      </c>
      <c r="G409" s="190" t="s">
        <v>190</v>
      </c>
      <c r="H409" s="191">
        <v>5</v>
      </c>
      <c r="I409" s="192"/>
      <c r="J409" s="193">
        <f t="shared" si="50"/>
        <v>0</v>
      </c>
      <c r="K409" s="194"/>
      <c r="L409" s="39"/>
      <c r="M409" s="195" t="s">
        <v>1</v>
      </c>
      <c r="N409" s="196" t="s">
        <v>38</v>
      </c>
      <c r="O409" s="71"/>
      <c r="P409" s="197">
        <f t="shared" si="51"/>
        <v>0</v>
      </c>
      <c r="Q409" s="197">
        <v>0</v>
      </c>
      <c r="R409" s="197">
        <f t="shared" si="52"/>
        <v>0</v>
      </c>
      <c r="S409" s="197">
        <v>0</v>
      </c>
      <c r="T409" s="198">
        <f t="shared" si="5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320</v>
      </c>
      <c r="AT409" s="199" t="s">
        <v>122</v>
      </c>
      <c r="AU409" s="199" t="s">
        <v>127</v>
      </c>
      <c r="AY409" s="17" t="s">
        <v>119</v>
      </c>
      <c r="BE409" s="200">
        <f t="shared" si="54"/>
        <v>0</v>
      </c>
      <c r="BF409" s="200">
        <f t="shared" si="55"/>
        <v>0</v>
      </c>
      <c r="BG409" s="200">
        <f t="shared" si="56"/>
        <v>0</v>
      </c>
      <c r="BH409" s="200">
        <f t="shared" si="57"/>
        <v>0</v>
      </c>
      <c r="BI409" s="200">
        <f t="shared" si="58"/>
        <v>0</v>
      </c>
      <c r="BJ409" s="17" t="s">
        <v>127</v>
      </c>
      <c r="BK409" s="200">
        <f t="shared" si="59"/>
        <v>0</v>
      </c>
      <c r="BL409" s="17" t="s">
        <v>320</v>
      </c>
      <c r="BM409" s="199" t="s">
        <v>2326</v>
      </c>
    </row>
    <row r="410" spans="1:65" s="2" customFormat="1" ht="16.5" customHeight="1">
      <c r="A410" s="34"/>
      <c r="B410" s="35"/>
      <c r="C410" s="239" t="s">
        <v>845</v>
      </c>
      <c r="D410" s="239" t="s">
        <v>202</v>
      </c>
      <c r="E410" s="240" t="s">
        <v>1298</v>
      </c>
      <c r="F410" s="241" t="s">
        <v>1299</v>
      </c>
      <c r="G410" s="242" t="s">
        <v>190</v>
      </c>
      <c r="H410" s="243">
        <v>5</v>
      </c>
      <c r="I410" s="244"/>
      <c r="J410" s="245">
        <f t="shared" si="50"/>
        <v>0</v>
      </c>
      <c r="K410" s="246"/>
      <c r="L410" s="247"/>
      <c r="M410" s="248" t="s">
        <v>1</v>
      </c>
      <c r="N410" s="249" t="s">
        <v>38</v>
      </c>
      <c r="O410" s="71"/>
      <c r="P410" s="197">
        <f t="shared" si="51"/>
        <v>0</v>
      </c>
      <c r="Q410" s="197">
        <v>2.3000000000000001E-4</v>
      </c>
      <c r="R410" s="197">
        <f t="shared" si="52"/>
        <v>1.15E-3</v>
      </c>
      <c r="S410" s="197">
        <v>0</v>
      </c>
      <c r="T410" s="198">
        <f t="shared" si="5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406</v>
      </c>
      <c r="AT410" s="199" t="s">
        <v>202</v>
      </c>
      <c r="AU410" s="199" t="s">
        <v>127</v>
      </c>
      <c r="AY410" s="17" t="s">
        <v>119</v>
      </c>
      <c r="BE410" s="200">
        <f t="shared" si="54"/>
        <v>0</v>
      </c>
      <c r="BF410" s="200">
        <f t="shared" si="55"/>
        <v>0</v>
      </c>
      <c r="BG410" s="200">
        <f t="shared" si="56"/>
        <v>0</v>
      </c>
      <c r="BH410" s="200">
        <f t="shared" si="57"/>
        <v>0</v>
      </c>
      <c r="BI410" s="200">
        <f t="shared" si="58"/>
        <v>0</v>
      </c>
      <c r="BJ410" s="17" t="s">
        <v>127</v>
      </c>
      <c r="BK410" s="200">
        <f t="shared" si="59"/>
        <v>0</v>
      </c>
      <c r="BL410" s="17" t="s">
        <v>320</v>
      </c>
      <c r="BM410" s="199" t="s">
        <v>2327</v>
      </c>
    </row>
    <row r="411" spans="1:65" s="2" customFormat="1" ht="24.2" customHeight="1">
      <c r="A411" s="34"/>
      <c r="B411" s="35"/>
      <c r="C411" s="187" t="s">
        <v>849</v>
      </c>
      <c r="D411" s="187" t="s">
        <v>122</v>
      </c>
      <c r="E411" s="188" t="s">
        <v>1302</v>
      </c>
      <c r="F411" s="189" t="s">
        <v>1303</v>
      </c>
      <c r="G411" s="190" t="s">
        <v>190</v>
      </c>
      <c r="H411" s="191">
        <v>1</v>
      </c>
      <c r="I411" s="192"/>
      <c r="J411" s="193">
        <f t="shared" si="50"/>
        <v>0</v>
      </c>
      <c r="K411" s="194"/>
      <c r="L411" s="39"/>
      <c r="M411" s="195" t="s">
        <v>1</v>
      </c>
      <c r="N411" s="196" t="s">
        <v>38</v>
      </c>
      <c r="O411" s="71"/>
      <c r="P411" s="197">
        <f t="shared" si="51"/>
        <v>0</v>
      </c>
      <c r="Q411" s="197">
        <v>0</v>
      </c>
      <c r="R411" s="197">
        <f t="shared" si="52"/>
        <v>0</v>
      </c>
      <c r="S411" s="197">
        <v>0</v>
      </c>
      <c r="T411" s="198">
        <f t="shared" si="5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320</v>
      </c>
      <c r="AT411" s="199" t="s">
        <v>122</v>
      </c>
      <c r="AU411" s="199" t="s">
        <v>127</v>
      </c>
      <c r="AY411" s="17" t="s">
        <v>119</v>
      </c>
      <c r="BE411" s="200">
        <f t="shared" si="54"/>
        <v>0</v>
      </c>
      <c r="BF411" s="200">
        <f t="shared" si="55"/>
        <v>0</v>
      </c>
      <c r="BG411" s="200">
        <f t="shared" si="56"/>
        <v>0</v>
      </c>
      <c r="BH411" s="200">
        <f t="shared" si="57"/>
        <v>0</v>
      </c>
      <c r="BI411" s="200">
        <f t="shared" si="58"/>
        <v>0</v>
      </c>
      <c r="BJ411" s="17" t="s">
        <v>127</v>
      </c>
      <c r="BK411" s="200">
        <f t="shared" si="59"/>
        <v>0</v>
      </c>
      <c r="BL411" s="17" t="s">
        <v>320</v>
      </c>
      <c r="BM411" s="199" t="s">
        <v>2328</v>
      </c>
    </row>
    <row r="412" spans="1:65" s="2" customFormat="1" ht="33" customHeight="1">
      <c r="A412" s="34"/>
      <c r="B412" s="35"/>
      <c r="C412" s="187" t="s">
        <v>853</v>
      </c>
      <c r="D412" s="187" t="s">
        <v>122</v>
      </c>
      <c r="E412" s="188" t="s">
        <v>1306</v>
      </c>
      <c r="F412" s="189" t="s">
        <v>1307</v>
      </c>
      <c r="G412" s="190" t="s">
        <v>195</v>
      </c>
      <c r="H412" s="191">
        <v>2.9000000000000001E-2</v>
      </c>
      <c r="I412" s="192"/>
      <c r="J412" s="193">
        <f t="shared" si="50"/>
        <v>0</v>
      </c>
      <c r="K412" s="194"/>
      <c r="L412" s="39"/>
      <c r="M412" s="195" t="s">
        <v>1</v>
      </c>
      <c r="N412" s="196" t="s">
        <v>38</v>
      </c>
      <c r="O412" s="71"/>
      <c r="P412" s="197">
        <f t="shared" si="51"/>
        <v>0</v>
      </c>
      <c r="Q412" s="197">
        <v>0</v>
      </c>
      <c r="R412" s="197">
        <f t="shared" si="52"/>
        <v>0</v>
      </c>
      <c r="S412" s="197">
        <v>0</v>
      </c>
      <c r="T412" s="198">
        <f t="shared" si="5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9" t="s">
        <v>320</v>
      </c>
      <c r="AT412" s="199" t="s">
        <v>122</v>
      </c>
      <c r="AU412" s="199" t="s">
        <v>127</v>
      </c>
      <c r="AY412" s="17" t="s">
        <v>119</v>
      </c>
      <c r="BE412" s="200">
        <f t="shared" si="54"/>
        <v>0</v>
      </c>
      <c r="BF412" s="200">
        <f t="shared" si="55"/>
        <v>0</v>
      </c>
      <c r="BG412" s="200">
        <f t="shared" si="56"/>
        <v>0</v>
      </c>
      <c r="BH412" s="200">
        <f t="shared" si="57"/>
        <v>0</v>
      </c>
      <c r="BI412" s="200">
        <f t="shared" si="58"/>
        <v>0</v>
      </c>
      <c r="BJ412" s="17" t="s">
        <v>127</v>
      </c>
      <c r="BK412" s="200">
        <f t="shared" si="59"/>
        <v>0</v>
      </c>
      <c r="BL412" s="17" t="s">
        <v>320</v>
      </c>
      <c r="BM412" s="199" t="s">
        <v>2329</v>
      </c>
    </row>
    <row r="413" spans="1:65" s="2" customFormat="1" ht="24.2" customHeight="1">
      <c r="A413" s="34"/>
      <c r="B413" s="35"/>
      <c r="C413" s="187" t="s">
        <v>857</v>
      </c>
      <c r="D413" s="187" t="s">
        <v>122</v>
      </c>
      <c r="E413" s="188" t="s">
        <v>1310</v>
      </c>
      <c r="F413" s="189" t="s">
        <v>1311</v>
      </c>
      <c r="G413" s="190" t="s">
        <v>195</v>
      </c>
      <c r="H413" s="191">
        <v>2.9000000000000001E-2</v>
      </c>
      <c r="I413" s="192"/>
      <c r="J413" s="193">
        <f t="shared" si="50"/>
        <v>0</v>
      </c>
      <c r="K413" s="194"/>
      <c r="L413" s="39"/>
      <c r="M413" s="195" t="s">
        <v>1</v>
      </c>
      <c r="N413" s="196" t="s">
        <v>38</v>
      </c>
      <c r="O413" s="71"/>
      <c r="P413" s="197">
        <f t="shared" si="51"/>
        <v>0</v>
      </c>
      <c r="Q413" s="197">
        <v>0</v>
      </c>
      <c r="R413" s="197">
        <f t="shared" si="52"/>
        <v>0</v>
      </c>
      <c r="S413" s="197">
        <v>0</v>
      </c>
      <c r="T413" s="198">
        <f t="shared" si="5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320</v>
      </c>
      <c r="AT413" s="199" t="s">
        <v>122</v>
      </c>
      <c r="AU413" s="199" t="s">
        <v>127</v>
      </c>
      <c r="AY413" s="17" t="s">
        <v>119</v>
      </c>
      <c r="BE413" s="200">
        <f t="shared" si="54"/>
        <v>0</v>
      </c>
      <c r="BF413" s="200">
        <f t="shared" si="55"/>
        <v>0</v>
      </c>
      <c r="BG413" s="200">
        <f t="shared" si="56"/>
        <v>0</v>
      </c>
      <c r="BH413" s="200">
        <f t="shared" si="57"/>
        <v>0</v>
      </c>
      <c r="BI413" s="200">
        <f t="shared" si="58"/>
        <v>0</v>
      </c>
      <c r="BJ413" s="17" t="s">
        <v>127</v>
      </c>
      <c r="BK413" s="200">
        <f t="shared" si="59"/>
        <v>0</v>
      </c>
      <c r="BL413" s="17" t="s">
        <v>320</v>
      </c>
      <c r="BM413" s="199" t="s">
        <v>2330</v>
      </c>
    </row>
    <row r="414" spans="1:65" s="12" customFormat="1" ht="22.9" customHeight="1">
      <c r="B414" s="171"/>
      <c r="C414" s="172"/>
      <c r="D414" s="173" t="s">
        <v>71</v>
      </c>
      <c r="E414" s="185" t="s">
        <v>1313</v>
      </c>
      <c r="F414" s="185" t="s">
        <v>1314</v>
      </c>
      <c r="G414" s="172"/>
      <c r="H414" s="172"/>
      <c r="I414" s="175"/>
      <c r="J414" s="186">
        <f>BK414</f>
        <v>0</v>
      </c>
      <c r="K414" s="172"/>
      <c r="L414" s="177"/>
      <c r="M414" s="178"/>
      <c r="N414" s="179"/>
      <c r="O414" s="179"/>
      <c r="P414" s="180">
        <f>SUM(P415:P431)</f>
        <v>0</v>
      </c>
      <c r="Q414" s="179"/>
      <c r="R414" s="180">
        <f>SUM(R415:R431)</f>
        <v>3.0000000000000001E-3</v>
      </c>
      <c r="S414" s="179"/>
      <c r="T414" s="181">
        <f>SUM(T415:T431)</f>
        <v>2.9999999999999997E-4</v>
      </c>
      <c r="AR414" s="182" t="s">
        <v>127</v>
      </c>
      <c r="AT414" s="183" t="s">
        <v>71</v>
      </c>
      <c r="AU414" s="183" t="s">
        <v>80</v>
      </c>
      <c r="AY414" s="182" t="s">
        <v>119</v>
      </c>
      <c r="BK414" s="184">
        <f>SUM(BK415:BK431)</f>
        <v>0</v>
      </c>
    </row>
    <row r="415" spans="1:65" s="2" customFormat="1" ht="24.2" customHeight="1">
      <c r="A415" s="34"/>
      <c r="B415" s="35"/>
      <c r="C415" s="187" t="s">
        <v>861</v>
      </c>
      <c r="D415" s="187" t="s">
        <v>122</v>
      </c>
      <c r="E415" s="188" t="s">
        <v>1321</v>
      </c>
      <c r="F415" s="189" t="s">
        <v>1322</v>
      </c>
      <c r="G415" s="190" t="s">
        <v>190</v>
      </c>
      <c r="H415" s="191">
        <v>2</v>
      </c>
      <c r="I415" s="192"/>
      <c r="J415" s="193">
        <f t="shared" ref="J415:J420" si="60">ROUND(I415*H415,2)</f>
        <v>0</v>
      </c>
      <c r="K415" s="194"/>
      <c r="L415" s="39"/>
      <c r="M415" s="195" t="s">
        <v>1</v>
      </c>
      <c r="N415" s="196" t="s">
        <v>38</v>
      </c>
      <c r="O415" s="71"/>
      <c r="P415" s="197">
        <f t="shared" ref="P415:P420" si="61">O415*H415</f>
        <v>0</v>
      </c>
      <c r="Q415" s="197">
        <v>0</v>
      </c>
      <c r="R415" s="197">
        <f t="shared" ref="R415:R420" si="62">Q415*H415</f>
        <v>0</v>
      </c>
      <c r="S415" s="197">
        <v>0</v>
      </c>
      <c r="T415" s="198">
        <f t="shared" ref="T415:T420" si="63"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320</v>
      </c>
      <c r="AT415" s="199" t="s">
        <v>122</v>
      </c>
      <c r="AU415" s="199" t="s">
        <v>127</v>
      </c>
      <c r="AY415" s="17" t="s">
        <v>119</v>
      </c>
      <c r="BE415" s="200">
        <f t="shared" ref="BE415:BE420" si="64">IF(N415="základní",J415,0)</f>
        <v>0</v>
      </c>
      <c r="BF415" s="200">
        <f t="shared" ref="BF415:BF420" si="65">IF(N415="snížená",J415,0)</f>
        <v>0</v>
      </c>
      <c r="BG415" s="200">
        <f t="shared" ref="BG415:BG420" si="66">IF(N415="zákl. přenesená",J415,0)</f>
        <v>0</v>
      </c>
      <c r="BH415" s="200">
        <f t="shared" ref="BH415:BH420" si="67">IF(N415="sníž. přenesená",J415,0)</f>
        <v>0</v>
      </c>
      <c r="BI415" s="200">
        <f t="shared" ref="BI415:BI420" si="68">IF(N415="nulová",J415,0)</f>
        <v>0</v>
      </c>
      <c r="BJ415" s="17" t="s">
        <v>127</v>
      </c>
      <c r="BK415" s="200">
        <f t="shared" ref="BK415:BK420" si="69">ROUND(I415*H415,2)</f>
        <v>0</v>
      </c>
      <c r="BL415" s="17" t="s">
        <v>320</v>
      </c>
      <c r="BM415" s="199" t="s">
        <v>2331</v>
      </c>
    </row>
    <row r="416" spans="1:65" s="2" customFormat="1" ht="24.2" customHeight="1">
      <c r="A416" s="34"/>
      <c r="B416" s="35"/>
      <c r="C416" s="239" t="s">
        <v>865</v>
      </c>
      <c r="D416" s="239" t="s">
        <v>202</v>
      </c>
      <c r="E416" s="240" t="s">
        <v>1325</v>
      </c>
      <c r="F416" s="241" t="s">
        <v>1326</v>
      </c>
      <c r="G416" s="242" t="s">
        <v>190</v>
      </c>
      <c r="H416" s="243">
        <v>2</v>
      </c>
      <c r="I416" s="244"/>
      <c r="J416" s="245">
        <f t="shared" si="60"/>
        <v>0</v>
      </c>
      <c r="K416" s="246"/>
      <c r="L416" s="247"/>
      <c r="M416" s="248" t="s">
        <v>1</v>
      </c>
      <c r="N416" s="249" t="s">
        <v>38</v>
      </c>
      <c r="O416" s="71"/>
      <c r="P416" s="197">
        <f t="shared" si="61"/>
        <v>0</v>
      </c>
      <c r="Q416" s="197">
        <v>4.0000000000000003E-5</v>
      </c>
      <c r="R416" s="197">
        <f t="shared" si="62"/>
        <v>8.0000000000000007E-5</v>
      </c>
      <c r="S416" s="197">
        <v>0</v>
      </c>
      <c r="T416" s="198">
        <f t="shared" si="6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406</v>
      </c>
      <c r="AT416" s="199" t="s">
        <v>202</v>
      </c>
      <c r="AU416" s="199" t="s">
        <v>127</v>
      </c>
      <c r="AY416" s="17" t="s">
        <v>119</v>
      </c>
      <c r="BE416" s="200">
        <f t="shared" si="64"/>
        <v>0</v>
      </c>
      <c r="BF416" s="200">
        <f t="shared" si="65"/>
        <v>0</v>
      </c>
      <c r="BG416" s="200">
        <f t="shared" si="66"/>
        <v>0</v>
      </c>
      <c r="BH416" s="200">
        <f t="shared" si="67"/>
        <v>0</v>
      </c>
      <c r="BI416" s="200">
        <f t="shared" si="68"/>
        <v>0</v>
      </c>
      <c r="BJ416" s="17" t="s">
        <v>127</v>
      </c>
      <c r="BK416" s="200">
        <f t="shared" si="69"/>
        <v>0</v>
      </c>
      <c r="BL416" s="17" t="s">
        <v>320</v>
      </c>
      <c r="BM416" s="199" t="s">
        <v>2332</v>
      </c>
    </row>
    <row r="417" spans="1:65" s="2" customFormat="1" ht="24.2" customHeight="1">
      <c r="A417" s="34"/>
      <c r="B417" s="35"/>
      <c r="C417" s="187" t="s">
        <v>870</v>
      </c>
      <c r="D417" s="187" t="s">
        <v>122</v>
      </c>
      <c r="E417" s="188" t="s">
        <v>1321</v>
      </c>
      <c r="F417" s="189" t="s">
        <v>1322</v>
      </c>
      <c r="G417" s="190" t="s">
        <v>190</v>
      </c>
      <c r="H417" s="191">
        <v>1</v>
      </c>
      <c r="I417" s="192"/>
      <c r="J417" s="193">
        <f t="shared" si="60"/>
        <v>0</v>
      </c>
      <c r="K417" s="194"/>
      <c r="L417" s="39"/>
      <c r="M417" s="195" t="s">
        <v>1</v>
      </c>
      <c r="N417" s="196" t="s">
        <v>38</v>
      </c>
      <c r="O417" s="71"/>
      <c r="P417" s="197">
        <f t="shared" si="61"/>
        <v>0</v>
      </c>
      <c r="Q417" s="197">
        <v>0</v>
      </c>
      <c r="R417" s="197">
        <f t="shared" si="62"/>
        <v>0</v>
      </c>
      <c r="S417" s="197">
        <v>0</v>
      </c>
      <c r="T417" s="198">
        <f t="shared" si="6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320</v>
      </c>
      <c r="AT417" s="199" t="s">
        <v>122</v>
      </c>
      <c r="AU417" s="199" t="s">
        <v>127</v>
      </c>
      <c r="AY417" s="17" t="s">
        <v>119</v>
      </c>
      <c r="BE417" s="200">
        <f t="shared" si="64"/>
        <v>0</v>
      </c>
      <c r="BF417" s="200">
        <f t="shared" si="65"/>
        <v>0</v>
      </c>
      <c r="BG417" s="200">
        <f t="shared" si="66"/>
        <v>0</v>
      </c>
      <c r="BH417" s="200">
        <f t="shared" si="67"/>
        <v>0</v>
      </c>
      <c r="BI417" s="200">
        <f t="shared" si="68"/>
        <v>0</v>
      </c>
      <c r="BJ417" s="17" t="s">
        <v>127</v>
      </c>
      <c r="BK417" s="200">
        <f t="shared" si="69"/>
        <v>0</v>
      </c>
      <c r="BL417" s="17" t="s">
        <v>320</v>
      </c>
      <c r="BM417" s="199" t="s">
        <v>2333</v>
      </c>
    </row>
    <row r="418" spans="1:65" s="2" customFormat="1" ht="24.2" customHeight="1">
      <c r="A418" s="34"/>
      <c r="B418" s="35"/>
      <c r="C418" s="239" t="s">
        <v>874</v>
      </c>
      <c r="D418" s="239" t="s">
        <v>202</v>
      </c>
      <c r="E418" s="240" t="s">
        <v>1331</v>
      </c>
      <c r="F418" s="241" t="s">
        <v>1332</v>
      </c>
      <c r="G418" s="242" t="s">
        <v>190</v>
      </c>
      <c r="H418" s="243">
        <v>1</v>
      </c>
      <c r="I418" s="244"/>
      <c r="J418" s="245">
        <f t="shared" si="60"/>
        <v>0</v>
      </c>
      <c r="K418" s="246"/>
      <c r="L418" s="247"/>
      <c r="M418" s="248" t="s">
        <v>1</v>
      </c>
      <c r="N418" s="249" t="s">
        <v>38</v>
      </c>
      <c r="O418" s="71"/>
      <c r="P418" s="197">
        <f t="shared" si="61"/>
        <v>0</v>
      </c>
      <c r="Q418" s="197">
        <v>1.01E-3</v>
      </c>
      <c r="R418" s="197">
        <f t="shared" si="62"/>
        <v>1.01E-3</v>
      </c>
      <c r="S418" s="197">
        <v>0</v>
      </c>
      <c r="T418" s="198">
        <f t="shared" si="63"/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406</v>
      </c>
      <c r="AT418" s="199" t="s">
        <v>202</v>
      </c>
      <c r="AU418" s="199" t="s">
        <v>127</v>
      </c>
      <c r="AY418" s="17" t="s">
        <v>119</v>
      </c>
      <c r="BE418" s="200">
        <f t="shared" si="64"/>
        <v>0</v>
      </c>
      <c r="BF418" s="200">
        <f t="shared" si="65"/>
        <v>0</v>
      </c>
      <c r="BG418" s="200">
        <f t="shared" si="66"/>
        <v>0</v>
      </c>
      <c r="BH418" s="200">
        <f t="shared" si="67"/>
        <v>0</v>
      </c>
      <c r="BI418" s="200">
        <f t="shared" si="68"/>
        <v>0</v>
      </c>
      <c r="BJ418" s="17" t="s">
        <v>127</v>
      </c>
      <c r="BK418" s="200">
        <f t="shared" si="69"/>
        <v>0</v>
      </c>
      <c r="BL418" s="17" t="s">
        <v>320</v>
      </c>
      <c r="BM418" s="199" t="s">
        <v>2334</v>
      </c>
    </row>
    <row r="419" spans="1:65" s="2" customFormat="1" ht="21.75" customHeight="1">
      <c r="A419" s="34"/>
      <c r="B419" s="35"/>
      <c r="C419" s="187" t="s">
        <v>878</v>
      </c>
      <c r="D419" s="187" t="s">
        <v>122</v>
      </c>
      <c r="E419" s="188" t="s">
        <v>1335</v>
      </c>
      <c r="F419" s="189" t="s">
        <v>1336</v>
      </c>
      <c r="G419" s="190" t="s">
        <v>390</v>
      </c>
      <c r="H419" s="191">
        <v>20</v>
      </c>
      <c r="I419" s="192"/>
      <c r="J419" s="193">
        <f t="shared" si="60"/>
        <v>0</v>
      </c>
      <c r="K419" s="194"/>
      <c r="L419" s="39"/>
      <c r="M419" s="195" t="s">
        <v>1</v>
      </c>
      <c r="N419" s="196" t="s">
        <v>38</v>
      </c>
      <c r="O419" s="71"/>
      <c r="P419" s="197">
        <f t="shared" si="61"/>
        <v>0</v>
      </c>
      <c r="Q419" s="197">
        <v>0</v>
      </c>
      <c r="R419" s="197">
        <f t="shared" si="62"/>
        <v>0</v>
      </c>
      <c r="S419" s="197">
        <v>0</v>
      </c>
      <c r="T419" s="198">
        <f t="shared" si="63"/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320</v>
      </c>
      <c r="AT419" s="199" t="s">
        <v>122</v>
      </c>
      <c r="AU419" s="199" t="s">
        <v>127</v>
      </c>
      <c r="AY419" s="17" t="s">
        <v>119</v>
      </c>
      <c r="BE419" s="200">
        <f t="shared" si="64"/>
        <v>0</v>
      </c>
      <c r="BF419" s="200">
        <f t="shared" si="65"/>
        <v>0</v>
      </c>
      <c r="BG419" s="200">
        <f t="shared" si="66"/>
        <v>0</v>
      </c>
      <c r="BH419" s="200">
        <f t="shared" si="67"/>
        <v>0</v>
      </c>
      <c r="BI419" s="200">
        <f t="shared" si="68"/>
        <v>0</v>
      </c>
      <c r="BJ419" s="17" t="s">
        <v>127</v>
      </c>
      <c r="BK419" s="200">
        <f t="shared" si="69"/>
        <v>0</v>
      </c>
      <c r="BL419" s="17" t="s">
        <v>320</v>
      </c>
      <c r="BM419" s="199" t="s">
        <v>2335</v>
      </c>
    </row>
    <row r="420" spans="1:65" s="2" customFormat="1" ht="37.9" customHeight="1">
      <c r="A420" s="34"/>
      <c r="B420" s="35"/>
      <c r="C420" s="239" t="s">
        <v>882</v>
      </c>
      <c r="D420" s="239" t="s">
        <v>202</v>
      </c>
      <c r="E420" s="240" t="s">
        <v>1339</v>
      </c>
      <c r="F420" s="241" t="s">
        <v>1340</v>
      </c>
      <c r="G420" s="242" t="s">
        <v>390</v>
      </c>
      <c r="H420" s="243">
        <v>24</v>
      </c>
      <c r="I420" s="244"/>
      <c r="J420" s="245">
        <f t="shared" si="60"/>
        <v>0</v>
      </c>
      <c r="K420" s="246"/>
      <c r="L420" s="247"/>
      <c r="M420" s="248" t="s">
        <v>1</v>
      </c>
      <c r="N420" s="249" t="s">
        <v>38</v>
      </c>
      <c r="O420" s="71"/>
      <c r="P420" s="197">
        <f t="shared" si="61"/>
        <v>0</v>
      </c>
      <c r="Q420" s="197">
        <v>4.0000000000000003E-5</v>
      </c>
      <c r="R420" s="197">
        <f t="shared" si="62"/>
        <v>9.6000000000000013E-4</v>
      </c>
      <c r="S420" s="197">
        <v>0</v>
      </c>
      <c r="T420" s="198">
        <f t="shared" si="6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9" t="s">
        <v>406</v>
      </c>
      <c r="AT420" s="199" t="s">
        <v>202</v>
      </c>
      <c r="AU420" s="199" t="s">
        <v>127</v>
      </c>
      <c r="AY420" s="17" t="s">
        <v>119</v>
      </c>
      <c r="BE420" s="200">
        <f t="shared" si="64"/>
        <v>0</v>
      </c>
      <c r="BF420" s="200">
        <f t="shared" si="65"/>
        <v>0</v>
      </c>
      <c r="BG420" s="200">
        <f t="shared" si="66"/>
        <v>0</v>
      </c>
      <c r="BH420" s="200">
        <f t="shared" si="67"/>
        <v>0</v>
      </c>
      <c r="BI420" s="200">
        <f t="shared" si="68"/>
        <v>0</v>
      </c>
      <c r="BJ420" s="17" t="s">
        <v>127</v>
      </c>
      <c r="BK420" s="200">
        <f t="shared" si="69"/>
        <v>0</v>
      </c>
      <c r="BL420" s="17" t="s">
        <v>320</v>
      </c>
      <c r="BM420" s="199" t="s">
        <v>2336</v>
      </c>
    </row>
    <row r="421" spans="1:65" s="14" customFormat="1" ht="11.25">
      <c r="B421" s="212"/>
      <c r="C421" s="213"/>
      <c r="D421" s="203" t="s">
        <v>129</v>
      </c>
      <c r="E421" s="213"/>
      <c r="F421" s="215" t="s">
        <v>1342</v>
      </c>
      <c r="G421" s="213"/>
      <c r="H421" s="216">
        <v>24</v>
      </c>
      <c r="I421" s="217"/>
      <c r="J421" s="213"/>
      <c r="K421" s="213"/>
      <c r="L421" s="218"/>
      <c r="M421" s="219"/>
      <c r="N421" s="220"/>
      <c r="O421" s="220"/>
      <c r="P421" s="220"/>
      <c r="Q421" s="220"/>
      <c r="R421" s="220"/>
      <c r="S421" s="220"/>
      <c r="T421" s="221"/>
      <c r="AT421" s="222" t="s">
        <v>129</v>
      </c>
      <c r="AU421" s="222" t="s">
        <v>127</v>
      </c>
      <c r="AV421" s="14" t="s">
        <v>127</v>
      </c>
      <c r="AW421" s="14" t="s">
        <v>4</v>
      </c>
      <c r="AX421" s="14" t="s">
        <v>80</v>
      </c>
      <c r="AY421" s="222" t="s">
        <v>119</v>
      </c>
    </row>
    <row r="422" spans="1:65" s="2" customFormat="1" ht="21.75" customHeight="1">
      <c r="A422" s="34"/>
      <c r="B422" s="35"/>
      <c r="C422" s="187" t="s">
        <v>884</v>
      </c>
      <c r="D422" s="187" t="s">
        <v>122</v>
      </c>
      <c r="E422" s="188" t="s">
        <v>1344</v>
      </c>
      <c r="F422" s="189" t="s">
        <v>1345</v>
      </c>
      <c r="G422" s="190" t="s">
        <v>190</v>
      </c>
      <c r="H422" s="191">
        <v>1</v>
      </c>
      <c r="I422" s="192"/>
      <c r="J422" s="193">
        <f>ROUND(I422*H422,2)</f>
        <v>0</v>
      </c>
      <c r="K422" s="194"/>
      <c r="L422" s="39"/>
      <c r="M422" s="195" t="s">
        <v>1</v>
      </c>
      <c r="N422" s="196" t="s">
        <v>38</v>
      </c>
      <c r="O422" s="71"/>
      <c r="P422" s="197">
        <f>O422*H422</f>
        <v>0</v>
      </c>
      <c r="Q422" s="197">
        <v>0</v>
      </c>
      <c r="R422" s="197">
        <f>Q422*H422</f>
        <v>0</v>
      </c>
      <c r="S422" s="197">
        <v>0</v>
      </c>
      <c r="T422" s="19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9" t="s">
        <v>320</v>
      </c>
      <c r="AT422" s="199" t="s">
        <v>122</v>
      </c>
      <c r="AU422" s="199" t="s">
        <v>127</v>
      </c>
      <c r="AY422" s="17" t="s">
        <v>119</v>
      </c>
      <c r="BE422" s="200">
        <f>IF(N422="základní",J422,0)</f>
        <v>0</v>
      </c>
      <c r="BF422" s="200">
        <f>IF(N422="snížená",J422,0)</f>
        <v>0</v>
      </c>
      <c r="BG422" s="200">
        <f>IF(N422="zákl. přenesená",J422,0)</f>
        <v>0</v>
      </c>
      <c r="BH422" s="200">
        <f>IF(N422="sníž. přenesená",J422,0)</f>
        <v>0</v>
      </c>
      <c r="BI422" s="200">
        <f>IF(N422="nulová",J422,0)</f>
        <v>0</v>
      </c>
      <c r="BJ422" s="17" t="s">
        <v>127</v>
      </c>
      <c r="BK422" s="200">
        <f>ROUND(I422*H422,2)</f>
        <v>0</v>
      </c>
      <c r="BL422" s="17" t="s">
        <v>320</v>
      </c>
      <c r="BM422" s="199" t="s">
        <v>2337</v>
      </c>
    </row>
    <row r="423" spans="1:65" s="2" customFormat="1" ht="16.5" customHeight="1">
      <c r="A423" s="34"/>
      <c r="B423" s="35"/>
      <c r="C423" s="239" t="s">
        <v>888</v>
      </c>
      <c r="D423" s="239" t="s">
        <v>202</v>
      </c>
      <c r="E423" s="240" t="s">
        <v>1348</v>
      </c>
      <c r="F423" s="241" t="s">
        <v>1349</v>
      </c>
      <c r="G423" s="242" t="s">
        <v>190</v>
      </c>
      <c r="H423" s="243">
        <v>1</v>
      </c>
      <c r="I423" s="244"/>
      <c r="J423" s="245">
        <f>ROUND(I423*H423,2)</f>
        <v>0</v>
      </c>
      <c r="K423" s="246"/>
      <c r="L423" s="247"/>
      <c r="M423" s="248" t="s">
        <v>1</v>
      </c>
      <c r="N423" s="249" t="s">
        <v>38</v>
      </c>
      <c r="O423" s="71"/>
      <c r="P423" s="197">
        <f>O423*H423</f>
        <v>0</v>
      </c>
      <c r="Q423" s="197">
        <v>4.4999999999999999E-4</v>
      </c>
      <c r="R423" s="197">
        <f>Q423*H423</f>
        <v>4.4999999999999999E-4</v>
      </c>
      <c r="S423" s="197">
        <v>0</v>
      </c>
      <c r="T423" s="19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9" t="s">
        <v>406</v>
      </c>
      <c r="AT423" s="199" t="s">
        <v>202</v>
      </c>
      <c r="AU423" s="199" t="s">
        <v>127</v>
      </c>
      <c r="AY423" s="17" t="s">
        <v>119</v>
      </c>
      <c r="BE423" s="200">
        <f>IF(N423="základní",J423,0)</f>
        <v>0</v>
      </c>
      <c r="BF423" s="200">
        <f>IF(N423="snížená",J423,0)</f>
        <v>0</v>
      </c>
      <c r="BG423" s="200">
        <f>IF(N423="zákl. přenesená",J423,0)</f>
        <v>0</v>
      </c>
      <c r="BH423" s="200">
        <f>IF(N423="sníž. přenesená",J423,0)</f>
        <v>0</v>
      </c>
      <c r="BI423" s="200">
        <f>IF(N423="nulová",J423,0)</f>
        <v>0</v>
      </c>
      <c r="BJ423" s="17" t="s">
        <v>127</v>
      </c>
      <c r="BK423" s="200">
        <f>ROUND(I423*H423,2)</f>
        <v>0</v>
      </c>
      <c r="BL423" s="17" t="s">
        <v>320</v>
      </c>
      <c r="BM423" s="199" t="s">
        <v>2338</v>
      </c>
    </row>
    <row r="424" spans="1:65" s="2" customFormat="1" ht="21.75" customHeight="1">
      <c r="A424" s="34"/>
      <c r="B424" s="35"/>
      <c r="C424" s="187" t="s">
        <v>894</v>
      </c>
      <c r="D424" s="187" t="s">
        <v>122</v>
      </c>
      <c r="E424" s="188" t="s">
        <v>1352</v>
      </c>
      <c r="F424" s="189" t="s">
        <v>1353</v>
      </c>
      <c r="G424" s="190" t="s">
        <v>190</v>
      </c>
      <c r="H424" s="191">
        <v>1</v>
      </c>
      <c r="I424" s="192"/>
      <c r="J424" s="193">
        <f>ROUND(I424*H424,2)</f>
        <v>0</v>
      </c>
      <c r="K424" s="194"/>
      <c r="L424" s="39"/>
      <c r="M424" s="195" t="s">
        <v>1</v>
      </c>
      <c r="N424" s="196" t="s">
        <v>38</v>
      </c>
      <c r="O424" s="71"/>
      <c r="P424" s="197">
        <f>O424*H424</f>
        <v>0</v>
      </c>
      <c r="Q424" s="197">
        <v>0</v>
      </c>
      <c r="R424" s="197">
        <f>Q424*H424</f>
        <v>0</v>
      </c>
      <c r="S424" s="197">
        <v>2.9999999999999997E-4</v>
      </c>
      <c r="T424" s="198">
        <f>S424*H424</f>
        <v>2.9999999999999997E-4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9" t="s">
        <v>320</v>
      </c>
      <c r="AT424" s="199" t="s">
        <v>122</v>
      </c>
      <c r="AU424" s="199" t="s">
        <v>127</v>
      </c>
      <c r="AY424" s="17" t="s">
        <v>119</v>
      </c>
      <c r="BE424" s="200">
        <f>IF(N424="základní",J424,0)</f>
        <v>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7" t="s">
        <v>127</v>
      </c>
      <c r="BK424" s="200">
        <f>ROUND(I424*H424,2)</f>
        <v>0</v>
      </c>
      <c r="BL424" s="17" t="s">
        <v>320</v>
      </c>
      <c r="BM424" s="199" t="s">
        <v>2339</v>
      </c>
    </row>
    <row r="425" spans="1:65" s="2" customFormat="1" ht="16.5" customHeight="1">
      <c r="A425" s="34"/>
      <c r="B425" s="35"/>
      <c r="C425" s="187" t="s">
        <v>898</v>
      </c>
      <c r="D425" s="187" t="s">
        <v>122</v>
      </c>
      <c r="E425" s="188" t="s">
        <v>1356</v>
      </c>
      <c r="F425" s="189" t="s">
        <v>1357</v>
      </c>
      <c r="G425" s="190" t="s">
        <v>190</v>
      </c>
      <c r="H425" s="191">
        <v>2</v>
      </c>
      <c r="I425" s="192"/>
      <c r="J425" s="193">
        <f>ROUND(I425*H425,2)</f>
        <v>0</v>
      </c>
      <c r="K425" s="194"/>
      <c r="L425" s="39"/>
      <c r="M425" s="195" t="s">
        <v>1</v>
      </c>
      <c r="N425" s="196" t="s">
        <v>38</v>
      </c>
      <c r="O425" s="71"/>
      <c r="P425" s="197">
        <f>O425*H425</f>
        <v>0</v>
      </c>
      <c r="Q425" s="197">
        <v>0</v>
      </c>
      <c r="R425" s="197">
        <f>Q425*H425</f>
        <v>0</v>
      </c>
      <c r="S425" s="197">
        <v>0</v>
      </c>
      <c r="T425" s="19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9" t="s">
        <v>320</v>
      </c>
      <c r="AT425" s="199" t="s">
        <v>122</v>
      </c>
      <c r="AU425" s="199" t="s">
        <v>127</v>
      </c>
      <c r="AY425" s="17" t="s">
        <v>119</v>
      </c>
      <c r="BE425" s="200">
        <f>IF(N425="základní",J425,0)</f>
        <v>0</v>
      </c>
      <c r="BF425" s="200">
        <f>IF(N425="snížená",J425,0)</f>
        <v>0</v>
      </c>
      <c r="BG425" s="200">
        <f>IF(N425="zákl. přenesená",J425,0)</f>
        <v>0</v>
      </c>
      <c r="BH425" s="200">
        <f>IF(N425="sníž. přenesená",J425,0)</f>
        <v>0</v>
      </c>
      <c r="BI425" s="200">
        <f>IF(N425="nulová",J425,0)</f>
        <v>0</v>
      </c>
      <c r="BJ425" s="17" t="s">
        <v>127</v>
      </c>
      <c r="BK425" s="200">
        <f>ROUND(I425*H425,2)</f>
        <v>0</v>
      </c>
      <c r="BL425" s="17" t="s">
        <v>320</v>
      </c>
      <c r="BM425" s="199" t="s">
        <v>2340</v>
      </c>
    </row>
    <row r="426" spans="1:65" s="13" customFormat="1" ht="11.25">
      <c r="B426" s="201"/>
      <c r="C426" s="202"/>
      <c r="D426" s="203" t="s">
        <v>129</v>
      </c>
      <c r="E426" s="204" t="s">
        <v>1</v>
      </c>
      <c r="F426" s="205" t="s">
        <v>1528</v>
      </c>
      <c r="G426" s="202"/>
      <c r="H426" s="204" t="s">
        <v>1</v>
      </c>
      <c r="I426" s="206"/>
      <c r="J426" s="202"/>
      <c r="K426" s="202"/>
      <c r="L426" s="207"/>
      <c r="M426" s="208"/>
      <c r="N426" s="209"/>
      <c r="O426" s="209"/>
      <c r="P426" s="209"/>
      <c r="Q426" s="209"/>
      <c r="R426" s="209"/>
      <c r="S426" s="209"/>
      <c r="T426" s="210"/>
      <c r="AT426" s="211" t="s">
        <v>129</v>
      </c>
      <c r="AU426" s="211" t="s">
        <v>127</v>
      </c>
      <c r="AV426" s="13" t="s">
        <v>80</v>
      </c>
      <c r="AW426" s="13" t="s">
        <v>30</v>
      </c>
      <c r="AX426" s="13" t="s">
        <v>72</v>
      </c>
      <c r="AY426" s="211" t="s">
        <v>119</v>
      </c>
    </row>
    <row r="427" spans="1:65" s="14" customFormat="1" ht="11.25">
      <c r="B427" s="212"/>
      <c r="C427" s="213"/>
      <c r="D427" s="203" t="s">
        <v>129</v>
      </c>
      <c r="E427" s="214" t="s">
        <v>1</v>
      </c>
      <c r="F427" s="215" t="s">
        <v>127</v>
      </c>
      <c r="G427" s="213"/>
      <c r="H427" s="216">
        <v>2</v>
      </c>
      <c r="I427" s="217"/>
      <c r="J427" s="213"/>
      <c r="K427" s="213"/>
      <c r="L427" s="218"/>
      <c r="M427" s="219"/>
      <c r="N427" s="220"/>
      <c r="O427" s="220"/>
      <c r="P427" s="220"/>
      <c r="Q427" s="220"/>
      <c r="R427" s="220"/>
      <c r="S427" s="220"/>
      <c r="T427" s="221"/>
      <c r="AT427" s="222" t="s">
        <v>129</v>
      </c>
      <c r="AU427" s="222" t="s">
        <v>127</v>
      </c>
      <c r="AV427" s="14" t="s">
        <v>127</v>
      </c>
      <c r="AW427" s="14" t="s">
        <v>30</v>
      </c>
      <c r="AX427" s="14" t="s">
        <v>80</v>
      </c>
      <c r="AY427" s="222" t="s">
        <v>119</v>
      </c>
    </row>
    <row r="428" spans="1:65" s="2" customFormat="1" ht="16.5" customHeight="1">
      <c r="A428" s="34"/>
      <c r="B428" s="35"/>
      <c r="C428" s="239" t="s">
        <v>902</v>
      </c>
      <c r="D428" s="239" t="s">
        <v>202</v>
      </c>
      <c r="E428" s="240" t="s">
        <v>1360</v>
      </c>
      <c r="F428" s="241" t="s">
        <v>1361</v>
      </c>
      <c r="G428" s="242" t="s">
        <v>190</v>
      </c>
      <c r="H428" s="243">
        <v>2</v>
      </c>
      <c r="I428" s="244"/>
      <c r="J428" s="245">
        <f>ROUND(I428*H428,2)</f>
        <v>0</v>
      </c>
      <c r="K428" s="246"/>
      <c r="L428" s="247"/>
      <c r="M428" s="248" t="s">
        <v>1</v>
      </c>
      <c r="N428" s="249" t="s">
        <v>38</v>
      </c>
      <c r="O428" s="71"/>
      <c r="P428" s="197">
        <f>O428*H428</f>
        <v>0</v>
      </c>
      <c r="Q428" s="197">
        <v>1.3999999999999999E-4</v>
      </c>
      <c r="R428" s="197">
        <f>Q428*H428</f>
        <v>2.7999999999999998E-4</v>
      </c>
      <c r="S428" s="197">
        <v>0</v>
      </c>
      <c r="T428" s="19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406</v>
      </c>
      <c r="AT428" s="199" t="s">
        <v>202</v>
      </c>
      <c r="AU428" s="199" t="s">
        <v>127</v>
      </c>
      <c r="AY428" s="17" t="s">
        <v>119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7" t="s">
        <v>127</v>
      </c>
      <c r="BK428" s="200">
        <f>ROUND(I428*H428,2)</f>
        <v>0</v>
      </c>
      <c r="BL428" s="17" t="s">
        <v>320</v>
      </c>
      <c r="BM428" s="199" t="s">
        <v>2341</v>
      </c>
    </row>
    <row r="429" spans="1:65" s="2" customFormat="1" ht="16.5" customHeight="1">
      <c r="A429" s="34"/>
      <c r="B429" s="35"/>
      <c r="C429" s="239" t="s">
        <v>906</v>
      </c>
      <c r="D429" s="239" t="s">
        <v>202</v>
      </c>
      <c r="E429" s="240" t="s">
        <v>1364</v>
      </c>
      <c r="F429" s="241" t="s">
        <v>1365</v>
      </c>
      <c r="G429" s="242" t="s">
        <v>190</v>
      </c>
      <c r="H429" s="243">
        <v>2</v>
      </c>
      <c r="I429" s="244"/>
      <c r="J429" s="245">
        <f>ROUND(I429*H429,2)</f>
        <v>0</v>
      </c>
      <c r="K429" s="246"/>
      <c r="L429" s="247"/>
      <c r="M429" s="248" t="s">
        <v>1</v>
      </c>
      <c r="N429" s="249" t="s">
        <v>38</v>
      </c>
      <c r="O429" s="71"/>
      <c r="P429" s="197">
        <f>O429*H429</f>
        <v>0</v>
      </c>
      <c r="Q429" s="197">
        <v>1.1E-4</v>
      </c>
      <c r="R429" s="197">
        <f>Q429*H429</f>
        <v>2.2000000000000001E-4</v>
      </c>
      <c r="S429" s="197">
        <v>0</v>
      </c>
      <c r="T429" s="19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9" t="s">
        <v>406</v>
      </c>
      <c r="AT429" s="199" t="s">
        <v>202</v>
      </c>
      <c r="AU429" s="199" t="s">
        <v>127</v>
      </c>
      <c r="AY429" s="17" t="s">
        <v>119</v>
      </c>
      <c r="BE429" s="200">
        <f>IF(N429="základní",J429,0)</f>
        <v>0</v>
      </c>
      <c r="BF429" s="200">
        <f>IF(N429="snížená",J429,0)</f>
        <v>0</v>
      </c>
      <c r="BG429" s="200">
        <f>IF(N429="zákl. přenesená",J429,0)</f>
        <v>0</v>
      </c>
      <c r="BH429" s="200">
        <f>IF(N429="sníž. přenesená",J429,0)</f>
        <v>0</v>
      </c>
      <c r="BI429" s="200">
        <f>IF(N429="nulová",J429,0)</f>
        <v>0</v>
      </c>
      <c r="BJ429" s="17" t="s">
        <v>127</v>
      </c>
      <c r="BK429" s="200">
        <f>ROUND(I429*H429,2)</f>
        <v>0</v>
      </c>
      <c r="BL429" s="17" t="s">
        <v>320</v>
      </c>
      <c r="BM429" s="199" t="s">
        <v>2342</v>
      </c>
    </row>
    <row r="430" spans="1:65" s="2" customFormat="1" ht="24.2" customHeight="1">
      <c r="A430" s="34"/>
      <c r="B430" s="35"/>
      <c r="C430" s="187" t="s">
        <v>910</v>
      </c>
      <c r="D430" s="187" t="s">
        <v>122</v>
      </c>
      <c r="E430" s="188" t="s">
        <v>1368</v>
      </c>
      <c r="F430" s="189" t="s">
        <v>1369</v>
      </c>
      <c r="G430" s="190" t="s">
        <v>195</v>
      </c>
      <c r="H430" s="191">
        <v>3.0000000000000001E-3</v>
      </c>
      <c r="I430" s="192"/>
      <c r="J430" s="193">
        <f>ROUND(I430*H430,2)</f>
        <v>0</v>
      </c>
      <c r="K430" s="194"/>
      <c r="L430" s="39"/>
      <c r="M430" s="195" t="s">
        <v>1</v>
      </c>
      <c r="N430" s="196" t="s">
        <v>38</v>
      </c>
      <c r="O430" s="71"/>
      <c r="P430" s="197">
        <f>O430*H430</f>
        <v>0</v>
      </c>
      <c r="Q430" s="197">
        <v>0</v>
      </c>
      <c r="R430" s="197">
        <f>Q430*H430</f>
        <v>0</v>
      </c>
      <c r="S430" s="197">
        <v>0</v>
      </c>
      <c r="T430" s="19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320</v>
      </c>
      <c r="AT430" s="199" t="s">
        <v>122</v>
      </c>
      <c r="AU430" s="199" t="s">
        <v>127</v>
      </c>
      <c r="AY430" s="17" t="s">
        <v>119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127</v>
      </c>
      <c r="BK430" s="200">
        <f>ROUND(I430*H430,2)</f>
        <v>0</v>
      </c>
      <c r="BL430" s="17" t="s">
        <v>320</v>
      </c>
      <c r="BM430" s="199" t="s">
        <v>2343</v>
      </c>
    </row>
    <row r="431" spans="1:65" s="2" customFormat="1" ht="24.2" customHeight="1">
      <c r="A431" s="34"/>
      <c r="B431" s="35"/>
      <c r="C431" s="187" t="s">
        <v>914</v>
      </c>
      <c r="D431" s="187" t="s">
        <v>122</v>
      </c>
      <c r="E431" s="188" t="s">
        <v>1372</v>
      </c>
      <c r="F431" s="189" t="s">
        <v>1373</v>
      </c>
      <c r="G431" s="190" t="s">
        <v>195</v>
      </c>
      <c r="H431" s="191">
        <v>3.0000000000000001E-3</v>
      </c>
      <c r="I431" s="192"/>
      <c r="J431" s="193">
        <f>ROUND(I431*H431,2)</f>
        <v>0</v>
      </c>
      <c r="K431" s="194"/>
      <c r="L431" s="39"/>
      <c r="M431" s="195" t="s">
        <v>1</v>
      </c>
      <c r="N431" s="196" t="s">
        <v>38</v>
      </c>
      <c r="O431" s="71"/>
      <c r="P431" s="197">
        <f>O431*H431</f>
        <v>0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9" t="s">
        <v>320</v>
      </c>
      <c r="AT431" s="199" t="s">
        <v>122</v>
      </c>
      <c r="AU431" s="199" t="s">
        <v>127</v>
      </c>
      <c r="AY431" s="17" t="s">
        <v>119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7" t="s">
        <v>127</v>
      </c>
      <c r="BK431" s="200">
        <f>ROUND(I431*H431,2)</f>
        <v>0</v>
      </c>
      <c r="BL431" s="17" t="s">
        <v>320</v>
      </c>
      <c r="BM431" s="199" t="s">
        <v>2344</v>
      </c>
    </row>
    <row r="432" spans="1:65" s="12" customFormat="1" ht="22.9" customHeight="1">
      <c r="B432" s="171"/>
      <c r="C432" s="172"/>
      <c r="D432" s="173" t="s">
        <v>71</v>
      </c>
      <c r="E432" s="185" t="s">
        <v>1375</v>
      </c>
      <c r="F432" s="185" t="s">
        <v>1376</v>
      </c>
      <c r="G432" s="172"/>
      <c r="H432" s="172"/>
      <c r="I432" s="175"/>
      <c r="J432" s="186">
        <f>BK432</f>
        <v>0</v>
      </c>
      <c r="K432" s="172"/>
      <c r="L432" s="177"/>
      <c r="M432" s="178"/>
      <c r="N432" s="179"/>
      <c r="O432" s="179"/>
      <c r="P432" s="180">
        <f>SUM(P433:P445)</f>
        <v>0</v>
      </c>
      <c r="Q432" s="179"/>
      <c r="R432" s="180">
        <f>SUM(R433:R445)</f>
        <v>5.9999999999999995E-4</v>
      </c>
      <c r="S432" s="179"/>
      <c r="T432" s="181">
        <f>SUM(T433:T445)</f>
        <v>1E-4</v>
      </c>
      <c r="AR432" s="182" t="s">
        <v>127</v>
      </c>
      <c r="AT432" s="183" t="s">
        <v>71</v>
      </c>
      <c r="AU432" s="183" t="s">
        <v>80</v>
      </c>
      <c r="AY432" s="182" t="s">
        <v>119</v>
      </c>
      <c r="BK432" s="184">
        <f>SUM(BK433:BK445)</f>
        <v>0</v>
      </c>
    </row>
    <row r="433" spans="1:65" s="2" customFormat="1" ht="24.2" customHeight="1">
      <c r="A433" s="34"/>
      <c r="B433" s="35"/>
      <c r="C433" s="187" t="s">
        <v>920</v>
      </c>
      <c r="D433" s="187" t="s">
        <v>122</v>
      </c>
      <c r="E433" s="188" t="s">
        <v>2345</v>
      </c>
      <c r="F433" s="189" t="s">
        <v>2346</v>
      </c>
      <c r="G433" s="190" t="s">
        <v>190</v>
      </c>
      <c r="H433" s="191">
        <v>2</v>
      </c>
      <c r="I433" s="192"/>
      <c r="J433" s="193">
        <f>ROUND(I433*H433,2)</f>
        <v>0</v>
      </c>
      <c r="K433" s="194"/>
      <c r="L433" s="39"/>
      <c r="M433" s="195" t="s">
        <v>1</v>
      </c>
      <c r="N433" s="196" t="s">
        <v>38</v>
      </c>
      <c r="O433" s="71"/>
      <c r="P433" s="197">
        <f>O433*H433</f>
        <v>0</v>
      </c>
      <c r="Q433" s="197">
        <v>0</v>
      </c>
      <c r="R433" s="197">
        <f>Q433*H433</f>
        <v>0</v>
      </c>
      <c r="S433" s="197">
        <v>0</v>
      </c>
      <c r="T433" s="19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9" t="s">
        <v>320</v>
      </c>
      <c r="AT433" s="199" t="s">
        <v>122</v>
      </c>
      <c r="AU433" s="199" t="s">
        <v>127</v>
      </c>
      <c r="AY433" s="17" t="s">
        <v>119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7" t="s">
        <v>127</v>
      </c>
      <c r="BK433" s="200">
        <f>ROUND(I433*H433,2)</f>
        <v>0</v>
      </c>
      <c r="BL433" s="17" t="s">
        <v>320</v>
      </c>
      <c r="BM433" s="199" t="s">
        <v>2347</v>
      </c>
    </row>
    <row r="434" spans="1:65" s="13" customFormat="1" ht="11.25">
      <c r="B434" s="201"/>
      <c r="C434" s="202"/>
      <c r="D434" s="203" t="s">
        <v>129</v>
      </c>
      <c r="E434" s="204" t="s">
        <v>1</v>
      </c>
      <c r="F434" s="205" t="s">
        <v>1381</v>
      </c>
      <c r="G434" s="202"/>
      <c r="H434" s="204" t="s">
        <v>1</v>
      </c>
      <c r="I434" s="206"/>
      <c r="J434" s="202"/>
      <c r="K434" s="202"/>
      <c r="L434" s="207"/>
      <c r="M434" s="208"/>
      <c r="N434" s="209"/>
      <c r="O434" s="209"/>
      <c r="P434" s="209"/>
      <c r="Q434" s="209"/>
      <c r="R434" s="209"/>
      <c r="S434" s="209"/>
      <c r="T434" s="210"/>
      <c r="AT434" s="211" t="s">
        <v>129</v>
      </c>
      <c r="AU434" s="211" t="s">
        <v>127</v>
      </c>
      <c r="AV434" s="13" t="s">
        <v>80</v>
      </c>
      <c r="AW434" s="13" t="s">
        <v>30</v>
      </c>
      <c r="AX434" s="13" t="s">
        <v>72</v>
      </c>
      <c r="AY434" s="211" t="s">
        <v>119</v>
      </c>
    </row>
    <row r="435" spans="1:65" s="14" customFormat="1" ht="11.25">
      <c r="B435" s="212"/>
      <c r="C435" s="213"/>
      <c r="D435" s="203" t="s">
        <v>129</v>
      </c>
      <c r="E435" s="214" t="s">
        <v>1</v>
      </c>
      <c r="F435" s="215" t="s">
        <v>350</v>
      </c>
      <c r="G435" s="213"/>
      <c r="H435" s="216">
        <v>2</v>
      </c>
      <c r="I435" s="217"/>
      <c r="J435" s="213"/>
      <c r="K435" s="213"/>
      <c r="L435" s="218"/>
      <c r="M435" s="219"/>
      <c r="N435" s="220"/>
      <c r="O435" s="220"/>
      <c r="P435" s="220"/>
      <c r="Q435" s="220"/>
      <c r="R435" s="220"/>
      <c r="S435" s="220"/>
      <c r="T435" s="221"/>
      <c r="AT435" s="222" t="s">
        <v>129</v>
      </c>
      <c r="AU435" s="222" t="s">
        <v>127</v>
      </c>
      <c r="AV435" s="14" t="s">
        <v>127</v>
      </c>
      <c r="AW435" s="14" t="s">
        <v>30</v>
      </c>
      <c r="AX435" s="14" t="s">
        <v>80</v>
      </c>
      <c r="AY435" s="222" t="s">
        <v>119</v>
      </c>
    </row>
    <row r="436" spans="1:65" s="2" customFormat="1" ht="16.5" customHeight="1">
      <c r="A436" s="34"/>
      <c r="B436" s="35"/>
      <c r="C436" s="239" t="s">
        <v>924</v>
      </c>
      <c r="D436" s="239" t="s">
        <v>202</v>
      </c>
      <c r="E436" s="240" t="s">
        <v>2348</v>
      </c>
      <c r="F436" s="241" t="s">
        <v>2349</v>
      </c>
      <c r="G436" s="242" t="s">
        <v>190</v>
      </c>
      <c r="H436" s="243">
        <v>2</v>
      </c>
      <c r="I436" s="244"/>
      <c r="J436" s="245">
        <f>ROUND(I436*H436,2)</f>
        <v>0</v>
      </c>
      <c r="K436" s="246"/>
      <c r="L436" s="247"/>
      <c r="M436" s="248" t="s">
        <v>1</v>
      </c>
      <c r="N436" s="249" t="s">
        <v>38</v>
      </c>
      <c r="O436" s="71"/>
      <c r="P436" s="197">
        <f>O436*H436</f>
        <v>0</v>
      </c>
      <c r="Q436" s="197">
        <v>0</v>
      </c>
      <c r="R436" s="197">
        <f>Q436*H436</f>
        <v>0</v>
      </c>
      <c r="S436" s="197">
        <v>0</v>
      </c>
      <c r="T436" s="19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9" t="s">
        <v>406</v>
      </c>
      <c r="AT436" s="199" t="s">
        <v>202</v>
      </c>
      <c r="AU436" s="199" t="s">
        <v>127</v>
      </c>
      <c r="AY436" s="17" t="s">
        <v>119</v>
      </c>
      <c r="BE436" s="200">
        <f>IF(N436="základní",J436,0)</f>
        <v>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7" t="s">
        <v>127</v>
      </c>
      <c r="BK436" s="200">
        <f>ROUND(I436*H436,2)</f>
        <v>0</v>
      </c>
      <c r="BL436" s="17" t="s">
        <v>320</v>
      </c>
      <c r="BM436" s="199" t="s">
        <v>2350</v>
      </c>
    </row>
    <row r="437" spans="1:65" s="2" customFormat="1" ht="21.75" customHeight="1">
      <c r="A437" s="34"/>
      <c r="B437" s="35"/>
      <c r="C437" s="187" t="s">
        <v>930</v>
      </c>
      <c r="D437" s="187" t="s">
        <v>122</v>
      </c>
      <c r="E437" s="188" t="s">
        <v>1387</v>
      </c>
      <c r="F437" s="189" t="s">
        <v>1388</v>
      </c>
      <c r="G437" s="190" t="s">
        <v>190</v>
      </c>
      <c r="H437" s="191">
        <v>1</v>
      </c>
      <c r="I437" s="192"/>
      <c r="J437" s="193">
        <f>ROUND(I437*H437,2)</f>
        <v>0</v>
      </c>
      <c r="K437" s="194"/>
      <c r="L437" s="39"/>
      <c r="M437" s="195" t="s">
        <v>1</v>
      </c>
      <c r="N437" s="196" t="s">
        <v>38</v>
      </c>
      <c r="O437" s="71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9" t="s">
        <v>320</v>
      </c>
      <c r="AT437" s="199" t="s">
        <v>122</v>
      </c>
      <c r="AU437" s="199" t="s">
        <v>127</v>
      </c>
      <c r="AY437" s="17" t="s">
        <v>119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7" t="s">
        <v>127</v>
      </c>
      <c r="BK437" s="200">
        <f>ROUND(I437*H437,2)</f>
        <v>0</v>
      </c>
      <c r="BL437" s="17" t="s">
        <v>320</v>
      </c>
      <c r="BM437" s="199" t="s">
        <v>2351</v>
      </c>
    </row>
    <row r="438" spans="1:65" s="13" customFormat="1" ht="11.25">
      <c r="B438" s="201"/>
      <c r="C438" s="202"/>
      <c r="D438" s="203" t="s">
        <v>129</v>
      </c>
      <c r="E438" s="204" t="s">
        <v>1</v>
      </c>
      <c r="F438" s="205" t="s">
        <v>248</v>
      </c>
      <c r="G438" s="202"/>
      <c r="H438" s="204" t="s">
        <v>1</v>
      </c>
      <c r="I438" s="206"/>
      <c r="J438" s="202"/>
      <c r="K438" s="202"/>
      <c r="L438" s="207"/>
      <c r="M438" s="208"/>
      <c r="N438" s="209"/>
      <c r="O438" s="209"/>
      <c r="P438" s="209"/>
      <c r="Q438" s="209"/>
      <c r="R438" s="209"/>
      <c r="S438" s="209"/>
      <c r="T438" s="210"/>
      <c r="AT438" s="211" t="s">
        <v>129</v>
      </c>
      <c r="AU438" s="211" t="s">
        <v>127</v>
      </c>
      <c r="AV438" s="13" t="s">
        <v>80</v>
      </c>
      <c r="AW438" s="13" t="s">
        <v>30</v>
      </c>
      <c r="AX438" s="13" t="s">
        <v>72</v>
      </c>
      <c r="AY438" s="211" t="s">
        <v>119</v>
      </c>
    </row>
    <row r="439" spans="1:65" s="14" customFormat="1" ht="11.25">
      <c r="B439" s="212"/>
      <c r="C439" s="213"/>
      <c r="D439" s="203" t="s">
        <v>129</v>
      </c>
      <c r="E439" s="214" t="s">
        <v>1</v>
      </c>
      <c r="F439" s="215" t="s">
        <v>80</v>
      </c>
      <c r="G439" s="213"/>
      <c r="H439" s="216">
        <v>1</v>
      </c>
      <c r="I439" s="217"/>
      <c r="J439" s="213"/>
      <c r="K439" s="213"/>
      <c r="L439" s="218"/>
      <c r="M439" s="219"/>
      <c r="N439" s="220"/>
      <c r="O439" s="220"/>
      <c r="P439" s="220"/>
      <c r="Q439" s="220"/>
      <c r="R439" s="220"/>
      <c r="S439" s="220"/>
      <c r="T439" s="221"/>
      <c r="AT439" s="222" t="s">
        <v>129</v>
      </c>
      <c r="AU439" s="222" t="s">
        <v>127</v>
      </c>
      <c r="AV439" s="14" t="s">
        <v>127</v>
      </c>
      <c r="AW439" s="14" t="s">
        <v>30</v>
      </c>
      <c r="AX439" s="14" t="s">
        <v>80</v>
      </c>
      <c r="AY439" s="222" t="s">
        <v>119</v>
      </c>
    </row>
    <row r="440" spans="1:65" s="2" customFormat="1" ht="24.2" customHeight="1">
      <c r="A440" s="34"/>
      <c r="B440" s="35"/>
      <c r="C440" s="239" t="s">
        <v>936</v>
      </c>
      <c r="D440" s="239" t="s">
        <v>202</v>
      </c>
      <c r="E440" s="240" t="s">
        <v>2352</v>
      </c>
      <c r="F440" s="241" t="s">
        <v>2353</v>
      </c>
      <c r="G440" s="242" t="s">
        <v>190</v>
      </c>
      <c r="H440" s="243">
        <v>1</v>
      </c>
      <c r="I440" s="244"/>
      <c r="J440" s="245">
        <f>ROUND(I440*H440,2)</f>
        <v>0</v>
      </c>
      <c r="K440" s="246"/>
      <c r="L440" s="247"/>
      <c r="M440" s="248" t="s">
        <v>1</v>
      </c>
      <c r="N440" s="249" t="s">
        <v>38</v>
      </c>
      <c r="O440" s="71"/>
      <c r="P440" s="197">
        <f>O440*H440</f>
        <v>0</v>
      </c>
      <c r="Q440" s="197">
        <v>5.9999999999999995E-4</v>
      </c>
      <c r="R440" s="197">
        <f>Q440*H440</f>
        <v>5.9999999999999995E-4</v>
      </c>
      <c r="S440" s="197">
        <v>0</v>
      </c>
      <c r="T440" s="19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9" t="s">
        <v>406</v>
      </c>
      <c r="AT440" s="199" t="s">
        <v>202</v>
      </c>
      <c r="AU440" s="199" t="s">
        <v>127</v>
      </c>
      <c r="AY440" s="17" t="s">
        <v>119</v>
      </c>
      <c r="BE440" s="200">
        <f>IF(N440="základní",J440,0)</f>
        <v>0</v>
      </c>
      <c r="BF440" s="200">
        <f>IF(N440="snížená",J440,0)</f>
        <v>0</v>
      </c>
      <c r="BG440" s="200">
        <f>IF(N440="zákl. přenesená",J440,0)</f>
        <v>0</v>
      </c>
      <c r="BH440" s="200">
        <f>IF(N440="sníž. přenesená",J440,0)</f>
        <v>0</v>
      </c>
      <c r="BI440" s="200">
        <f>IF(N440="nulová",J440,0)</f>
        <v>0</v>
      </c>
      <c r="BJ440" s="17" t="s">
        <v>127</v>
      </c>
      <c r="BK440" s="200">
        <f>ROUND(I440*H440,2)</f>
        <v>0</v>
      </c>
      <c r="BL440" s="17" t="s">
        <v>320</v>
      </c>
      <c r="BM440" s="199" t="s">
        <v>2354</v>
      </c>
    </row>
    <row r="441" spans="1:65" s="2" customFormat="1" ht="24.2" customHeight="1">
      <c r="A441" s="34"/>
      <c r="B441" s="35"/>
      <c r="C441" s="187" t="s">
        <v>941</v>
      </c>
      <c r="D441" s="187" t="s">
        <v>122</v>
      </c>
      <c r="E441" s="188" t="s">
        <v>1395</v>
      </c>
      <c r="F441" s="189" t="s">
        <v>1396</v>
      </c>
      <c r="G441" s="190" t="s">
        <v>190</v>
      </c>
      <c r="H441" s="191">
        <v>1</v>
      </c>
      <c r="I441" s="192"/>
      <c r="J441" s="193">
        <f>ROUND(I441*H441,2)</f>
        <v>0</v>
      </c>
      <c r="K441" s="194"/>
      <c r="L441" s="39"/>
      <c r="M441" s="195" t="s">
        <v>1</v>
      </c>
      <c r="N441" s="196" t="s">
        <v>38</v>
      </c>
      <c r="O441" s="71"/>
      <c r="P441" s="197">
        <f>O441*H441</f>
        <v>0</v>
      </c>
      <c r="Q441" s="197">
        <v>0</v>
      </c>
      <c r="R441" s="197">
        <f>Q441*H441</f>
        <v>0</v>
      </c>
      <c r="S441" s="197">
        <v>1E-4</v>
      </c>
      <c r="T441" s="198">
        <f>S441*H441</f>
        <v>1E-4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9" t="s">
        <v>320</v>
      </c>
      <c r="AT441" s="199" t="s">
        <v>122</v>
      </c>
      <c r="AU441" s="199" t="s">
        <v>127</v>
      </c>
      <c r="AY441" s="17" t="s">
        <v>119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7" t="s">
        <v>127</v>
      </c>
      <c r="BK441" s="200">
        <f>ROUND(I441*H441,2)</f>
        <v>0</v>
      </c>
      <c r="BL441" s="17" t="s">
        <v>320</v>
      </c>
      <c r="BM441" s="199" t="s">
        <v>2355</v>
      </c>
    </row>
    <row r="442" spans="1:65" s="13" customFormat="1" ht="11.25">
      <c r="B442" s="201"/>
      <c r="C442" s="202"/>
      <c r="D442" s="203" t="s">
        <v>129</v>
      </c>
      <c r="E442" s="204" t="s">
        <v>1</v>
      </c>
      <c r="F442" s="205" t="s">
        <v>2356</v>
      </c>
      <c r="G442" s="202"/>
      <c r="H442" s="204" t="s">
        <v>1</v>
      </c>
      <c r="I442" s="206"/>
      <c r="J442" s="202"/>
      <c r="K442" s="202"/>
      <c r="L442" s="207"/>
      <c r="M442" s="208"/>
      <c r="N442" s="209"/>
      <c r="O442" s="209"/>
      <c r="P442" s="209"/>
      <c r="Q442" s="209"/>
      <c r="R442" s="209"/>
      <c r="S442" s="209"/>
      <c r="T442" s="210"/>
      <c r="AT442" s="211" t="s">
        <v>129</v>
      </c>
      <c r="AU442" s="211" t="s">
        <v>127</v>
      </c>
      <c r="AV442" s="13" t="s">
        <v>80</v>
      </c>
      <c r="AW442" s="13" t="s">
        <v>30</v>
      </c>
      <c r="AX442" s="13" t="s">
        <v>72</v>
      </c>
      <c r="AY442" s="211" t="s">
        <v>119</v>
      </c>
    </row>
    <row r="443" spans="1:65" s="14" customFormat="1" ht="11.25">
      <c r="B443" s="212"/>
      <c r="C443" s="213"/>
      <c r="D443" s="203" t="s">
        <v>129</v>
      </c>
      <c r="E443" s="214" t="s">
        <v>1</v>
      </c>
      <c r="F443" s="215" t="s">
        <v>80</v>
      </c>
      <c r="G443" s="213"/>
      <c r="H443" s="216">
        <v>1</v>
      </c>
      <c r="I443" s="217"/>
      <c r="J443" s="213"/>
      <c r="K443" s="213"/>
      <c r="L443" s="218"/>
      <c r="M443" s="219"/>
      <c r="N443" s="220"/>
      <c r="O443" s="220"/>
      <c r="P443" s="220"/>
      <c r="Q443" s="220"/>
      <c r="R443" s="220"/>
      <c r="S443" s="220"/>
      <c r="T443" s="221"/>
      <c r="AT443" s="222" t="s">
        <v>129</v>
      </c>
      <c r="AU443" s="222" t="s">
        <v>127</v>
      </c>
      <c r="AV443" s="14" t="s">
        <v>127</v>
      </c>
      <c r="AW443" s="14" t="s">
        <v>30</v>
      </c>
      <c r="AX443" s="14" t="s">
        <v>80</v>
      </c>
      <c r="AY443" s="222" t="s">
        <v>119</v>
      </c>
    </row>
    <row r="444" spans="1:65" s="2" customFormat="1" ht="24.2" customHeight="1">
      <c r="A444" s="34"/>
      <c r="B444" s="35"/>
      <c r="C444" s="187" t="s">
        <v>945</v>
      </c>
      <c r="D444" s="187" t="s">
        <v>122</v>
      </c>
      <c r="E444" s="188" t="s">
        <v>2357</v>
      </c>
      <c r="F444" s="189" t="s">
        <v>2358</v>
      </c>
      <c r="G444" s="190" t="s">
        <v>195</v>
      </c>
      <c r="H444" s="191">
        <v>1E-3</v>
      </c>
      <c r="I444" s="192"/>
      <c r="J444" s="193">
        <f>ROUND(I444*H444,2)</f>
        <v>0</v>
      </c>
      <c r="K444" s="194"/>
      <c r="L444" s="39"/>
      <c r="M444" s="195" t="s">
        <v>1</v>
      </c>
      <c r="N444" s="196" t="s">
        <v>38</v>
      </c>
      <c r="O444" s="71"/>
      <c r="P444" s="197">
        <f>O444*H444</f>
        <v>0</v>
      </c>
      <c r="Q444" s="197">
        <v>0</v>
      </c>
      <c r="R444" s="197">
        <f>Q444*H444</f>
        <v>0</v>
      </c>
      <c r="S444" s="197">
        <v>0</v>
      </c>
      <c r="T444" s="19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99" t="s">
        <v>320</v>
      </c>
      <c r="AT444" s="199" t="s">
        <v>122</v>
      </c>
      <c r="AU444" s="199" t="s">
        <v>127</v>
      </c>
      <c r="AY444" s="17" t="s">
        <v>119</v>
      </c>
      <c r="BE444" s="200">
        <f>IF(N444="základní",J444,0)</f>
        <v>0</v>
      </c>
      <c r="BF444" s="200">
        <f>IF(N444="snížená",J444,0)</f>
        <v>0</v>
      </c>
      <c r="BG444" s="200">
        <f>IF(N444="zákl. přenesená",J444,0)</f>
        <v>0</v>
      </c>
      <c r="BH444" s="200">
        <f>IF(N444="sníž. přenesená",J444,0)</f>
        <v>0</v>
      </c>
      <c r="BI444" s="200">
        <f>IF(N444="nulová",J444,0)</f>
        <v>0</v>
      </c>
      <c r="BJ444" s="17" t="s">
        <v>127</v>
      </c>
      <c r="BK444" s="200">
        <f>ROUND(I444*H444,2)</f>
        <v>0</v>
      </c>
      <c r="BL444" s="17" t="s">
        <v>320</v>
      </c>
      <c r="BM444" s="199" t="s">
        <v>2359</v>
      </c>
    </row>
    <row r="445" spans="1:65" s="2" customFormat="1" ht="24.2" customHeight="1">
      <c r="A445" s="34"/>
      <c r="B445" s="35"/>
      <c r="C445" s="187" t="s">
        <v>954</v>
      </c>
      <c r="D445" s="187" t="s">
        <v>122</v>
      </c>
      <c r="E445" s="188" t="s">
        <v>1403</v>
      </c>
      <c r="F445" s="189" t="s">
        <v>1404</v>
      </c>
      <c r="G445" s="190" t="s">
        <v>195</v>
      </c>
      <c r="H445" s="191">
        <v>1E-3</v>
      </c>
      <c r="I445" s="192"/>
      <c r="J445" s="193">
        <f>ROUND(I445*H445,2)</f>
        <v>0</v>
      </c>
      <c r="K445" s="194"/>
      <c r="L445" s="39"/>
      <c r="M445" s="195" t="s">
        <v>1</v>
      </c>
      <c r="N445" s="196" t="s">
        <v>38</v>
      </c>
      <c r="O445" s="71"/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9" t="s">
        <v>320</v>
      </c>
      <c r="AT445" s="199" t="s">
        <v>122</v>
      </c>
      <c r="AU445" s="199" t="s">
        <v>127</v>
      </c>
      <c r="AY445" s="17" t="s">
        <v>119</v>
      </c>
      <c r="BE445" s="200">
        <f>IF(N445="základní",J445,0)</f>
        <v>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7" t="s">
        <v>127</v>
      </c>
      <c r="BK445" s="200">
        <f>ROUND(I445*H445,2)</f>
        <v>0</v>
      </c>
      <c r="BL445" s="17" t="s">
        <v>320</v>
      </c>
      <c r="BM445" s="199" t="s">
        <v>2360</v>
      </c>
    </row>
    <row r="446" spans="1:65" s="12" customFormat="1" ht="22.9" customHeight="1">
      <c r="B446" s="171"/>
      <c r="C446" s="172"/>
      <c r="D446" s="173" t="s">
        <v>71</v>
      </c>
      <c r="E446" s="185" t="s">
        <v>1456</v>
      </c>
      <c r="F446" s="185" t="s">
        <v>1457</v>
      </c>
      <c r="G446" s="172"/>
      <c r="H446" s="172"/>
      <c r="I446" s="175"/>
      <c r="J446" s="186">
        <f>BK446</f>
        <v>0</v>
      </c>
      <c r="K446" s="172"/>
      <c r="L446" s="177"/>
      <c r="M446" s="178"/>
      <c r="N446" s="179"/>
      <c r="O446" s="179"/>
      <c r="P446" s="180">
        <f>SUM(P447:P474)</f>
        <v>0</v>
      </c>
      <c r="Q446" s="179"/>
      <c r="R446" s="180">
        <f>SUM(R447:R474)</f>
        <v>1.308E-2</v>
      </c>
      <c r="S446" s="179"/>
      <c r="T446" s="181">
        <f>SUM(T447:T474)</f>
        <v>0.46033800000000002</v>
      </c>
      <c r="AR446" s="182" t="s">
        <v>127</v>
      </c>
      <c r="AT446" s="183" t="s">
        <v>71</v>
      </c>
      <c r="AU446" s="183" t="s">
        <v>80</v>
      </c>
      <c r="AY446" s="182" t="s">
        <v>119</v>
      </c>
      <c r="BK446" s="184">
        <f>SUM(BK447:BK474)</f>
        <v>0</v>
      </c>
    </row>
    <row r="447" spans="1:65" s="2" customFormat="1" ht="16.5" customHeight="1">
      <c r="A447" s="34"/>
      <c r="B447" s="35"/>
      <c r="C447" s="187" t="s">
        <v>958</v>
      </c>
      <c r="D447" s="187" t="s">
        <v>122</v>
      </c>
      <c r="E447" s="188" t="s">
        <v>1471</v>
      </c>
      <c r="F447" s="189" t="s">
        <v>2361</v>
      </c>
      <c r="G447" s="190" t="s">
        <v>190</v>
      </c>
      <c r="H447" s="191">
        <v>1</v>
      </c>
      <c r="I447" s="192"/>
      <c r="J447" s="193">
        <f>ROUND(I447*H447,2)</f>
        <v>0</v>
      </c>
      <c r="K447" s="194"/>
      <c r="L447" s="39"/>
      <c r="M447" s="195" t="s">
        <v>1</v>
      </c>
      <c r="N447" s="196" t="s">
        <v>38</v>
      </c>
      <c r="O447" s="71"/>
      <c r="P447" s="197">
        <f>O447*H447</f>
        <v>0</v>
      </c>
      <c r="Q447" s="197">
        <v>0</v>
      </c>
      <c r="R447" s="197">
        <f>Q447*H447</f>
        <v>0</v>
      </c>
      <c r="S447" s="197">
        <v>0</v>
      </c>
      <c r="T447" s="19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9" t="s">
        <v>320</v>
      </c>
      <c r="AT447" s="199" t="s">
        <v>122</v>
      </c>
      <c r="AU447" s="199" t="s">
        <v>127</v>
      </c>
      <c r="AY447" s="17" t="s">
        <v>119</v>
      </c>
      <c r="BE447" s="200">
        <f>IF(N447="základní",J447,0)</f>
        <v>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17" t="s">
        <v>127</v>
      </c>
      <c r="BK447" s="200">
        <f>ROUND(I447*H447,2)</f>
        <v>0</v>
      </c>
      <c r="BL447" s="17" t="s">
        <v>320</v>
      </c>
      <c r="BM447" s="199" t="s">
        <v>2362</v>
      </c>
    </row>
    <row r="448" spans="1:65" s="2" customFormat="1" ht="16.5" customHeight="1">
      <c r="A448" s="34"/>
      <c r="B448" s="35"/>
      <c r="C448" s="187" t="s">
        <v>962</v>
      </c>
      <c r="D448" s="187" t="s">
        <v>122</v>
      </c>
      <c r="E448" s="188" t="s">
        <v>1476</v>
      </c>
      <c r="F448" s="189" t="s">
        <v>1477</v>
      </c>
      <c r="G448" s="190" t="s">
        <v>190</v>
      </c>
      <c r="H448" s="191">
        <v>1</v>
      </c>
      <c r="I448" s="192"/>
      <c r="J448" s="193">
        <f>ROUND(I448*H448,2)</f>
        <v>0</v>
      </c>
      <c r="K448" s="194"/>
      <c r="L448" s="39"/>
      <c r="M448" s="195" t="s">
        <v>1</v>
      </c>
      <c r="N448" s="196" t="s">
        <v>38</v>
      </c>
      <c r="O448" s="71"/>
      <c r="P448" s="197">
        <f>O448*H448</f>
        <v>0</v>
      </c>
      <c r="Q448" s="197">
        <v>0</v>
      </c>
      <c r="R448" s="197">
        <f>Q448*H448</f>
        <v>0</v>
      </c>
      <c r="S448" s="197">
        <v>1E-3</v>
      </c>
      <c r="T448" s="198">
        <f>S448*H448</f>
        <v>1E-3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9" t="s">
        <v>320</v>
      </c>
      <c r="AT448" s="199" t="s">
        <v>122</v>
      </c>
      <c r="AU448" s="199" t="s">
        <v>127</v>
      </c>
      <c r="AY448" s="17" t="s">
        <v>119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7" t="s">
        <v>127</v>
      </c>
      <c r="BK448" s="200">
        <f>ROUND(I448*H448,2)</f>
        <v>0</v>
      </c>
      <c r="BL448" s="17" t="s">
        <v>320</v>
      </c>
      <c r="BM448" s="199" t="s">
        <v>2363</v>
      </c>
    </row>
    <row r="449" spans="1:65" s="13" customFormat="1" ht="11.25">
      <c r="B449" s="201"/>
      <c r="C449" s="202"/>
      <c r="D449" s="203" t="s">
        <v>129</v>
      </c>
      <c r="E449" s="204" t="s">
        <v>1</v>
      </c>
      <c r="F449" s="205" t="s">
        <v>2364</v>
      </c>
      <c r="G449" s="202"/>
      <c r="H449" s="204" t="s">
        <v>1</v>
      </c>
      <c r="I449" s="206"/>
      <c r="J449" s="202"/>
      <c r="K449" s="202"/>
      <c r="L449" s="207"/>
      <c r="M449" s="208"/>
      <c r="N449" s="209"/>
      <c r="O449" s="209"/>
      <c r="P449" s="209"/>
      <c r="Q449" s="209"/>
      <c r="R449" s="209"/>
      <c r="S449" s="209"/>
      <c r="T449" s="210"/>
      <c r="AT449" s="211" t="s">
        <v>129</v>
      </c>
      <c r="AU449" s="211" t="s">
        <v>127</v>
      </c>
      <c r="AV449" s="13" t="s">
        <v>80</v>
      </c>
      <c r="AW449" s="13" t="s">
        <v>30</v>
      </c>
      <c r="AX449" s="13" t="s">
        <v>72</v>
      </c>
      <c r="AY449" s="211" t="s">
        <v>119</v>
      </c>
    </row>
    <row r="450" spans="1:65" s="14" customFormat="1" ht="11.25">
      <c r="B450" s="212"/>
      <c r="C450" s="213"/>
      <c r="D450" s="203" t="s">
        <v>129</v>
      </c>
      <c r="E450" s="214" t="s">
        <v>1</v>
      </c>
      <c r="F450" s="215" t="s">
        <v>80</v>
      </c>
      <c r="G450" s="213"/>
      <c r="H450" s="216">
        <v>1</v>
      </c>
      <c r="I450" s="217"/>
      <c r="J450" s="213"/>
      <c r="K450" s="213"/>
      <c r="L450" s="218"/>
      <c r="M450" s="219"/>
      <c r="N450" s="220"/>
      <c r="O450" s="220"/>
      <c r="P450" s="220"/>
      <c r="Q450" s="220"/>
      <c r="R450" s="220"/>
      <c r="S450" s="220"/>
      <c r="T450" s="221"/>
      <c r="AT450" s="222" t="s">
        <v>129</v>
      </c>
      <c r="AU450" s="222" t="s">
        <v>127</v>
      </c>
      <c r="AV450" s="14" t="s">
        <v>127</v>
      </c>
      <c r="AW450" s="14" t="s">
        <v>30</v>
      </c>
      <c r="AX450" s="14" t="s">
        <v>80</v>
      </c>
      <c r="AY450" s="222" t="s">
        <v>119</v>
      </c>
    </row>
    <row r="451" spans="1:65" s="2" customFormat="1" ht="21.75" customHeight="1">
      <c r="A451" s="34"/>
      <c r="B451" s="35"/>
      <c r="C451" s="187" t="s">
        <v>966</v>
      </c>
      <c r="D451" s="187" t="s">
        <v>122</v>
      </c>
      <c r="E451" s="188" t="s">
        <v>2365</v>
      </c>
      <c r="F451" s="189" t="s">
        <v>1505</v>
      </c>
      <c r="G451" s="190" t="s">
        <v>190</v>
      </c>
      <c r="H451" s="191">
        <v>5</v>
      </c>
      <c r="I451" s="192"/>
      <c r="J451" s="193">
        <f>ROUND(I451*H451,2)</f>
        <v>0</v>
      </c>
      <c r="K451" s="194"/>
      <c r="L451" s="39"/>
      <c r="M451" s="195" t="s">
        <v>1</v>
      </c>
      <c r="N451" s="196" t="s">
        <v>38</v>
      </c>
      <c r="O451" s="71"/>
      <c r="P451" s="197">
        <f>O451*H451</f>
        <v>0</v>
      </c>
      <c r="Q451" s="197">
        <v>0</v>
      </c>
      <c r="R451" s="197">
        <f>Q451*H451</f>
        <v>0</v>
      </c>
      <c r="S451" s="197">
        <v>0</v>
      </c>
      <c r="T451" s="198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99" t="s">
        <v>320</v>
      </c>
      <c r="AT451" s="199" t="s">
        <v>122</v>
      </c>
      <c r="AU451" s="199" t="s">
        <v>127</v>
      </c>
      <c r="AY451" s="17" t="s">
        <v>119</v>
      </c>
      <c r="BE451" s="200">
        <f>IF(N451="základní",J451,0)</f>
        <v>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7" t="s">
        <v>127</v>
      </c>
      <c r="BK451" s="200">
        <f>ROUND(I451*H451,2)</f>
        <v>0</v>
      </c>
      <c r="BL451" s="17" t="s">
        <v>320</v>
      </c>
      <c r="BM451" s="199" t="s">
        <v>2366</v>
      </c>
    </row>
    <row r="452" spans="1:65" s="2" customFormat="1" ht="16.5" customHeight="1">
      <c r="A452" s="34"/>
      <c r="B452" s="35"/>
      <c r="C452" s="239" t="s">
        <v>970</v>
      </c>
      <c r="D452" s="239" t="s">
        <v>202</v>
      </c>
      <c r="E452" s="240" t="s">
        <v>2367</v>
      </c>
      <c r="F452" s="241" t="s">
        <v>2368</v>
      </c>
      <c r="G452" s="242" t="s">
        <v>190</v>
      </c>
      <c r="H452" s="243">
        <v>3</v>
      </c>
      <c r="I452" s="244"/>
      <c r="J452" s="245">
        <f>ROUND(I452*H452,2)</f>
        <v>0</v>
      </c>
      <c r="K452" s="246"/>
      <c r="L452" s="247"/>
      <c r="M452" s="248" t="s">
        <v>1</v>
      </c>
      <c r="N452" s="249" t="s">
        <v>38</v>
      </c>
      <c r="O452" s="71"/>
      <c r="P452" s="197">
        <f>O452*H452</f>
        <v>0</v>
      </c>
      <c r="Q452" s="197">
        <v>2.2000000000000001E-3</v>
      </c>
      <c r="R452" s="197">
        <f>Q452*H452</f>
        <v>6.6E-3</v>
      </c>
      <c r="S452" s="197">
        <v>0</v>
      </c>
      <c r="T452" s="19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99" t="s">
        <v>406</v>
      </c>
      <c r="AT452" s="199" t="s">
        <v>202</v>
      </c>
      <c r="AU452" s="199" t="s">
        <v>127</v>
      </c>
      <c r="AY452" s="17" t="s">
        <v>119</v>
      </c>
      <c r="BE452" s="200">
        <f>IF(N452="základní",J452,0)</f>
        <v>0</v>
      </c>
      <c r="BF452" s="200">
        <f>IF(N452="snížená",J452,0)</f>
        <v>0</v>
      </c>
      <c r="BG452" s="200">
        <f>IF(N452="zákl. přenesená",J452,0)</f>
        <v>0</v>
      </c>
      <c r="BH452" s="200">
        <f>IF(N452="sníž. přenesená",J452,0)</f>
        <v>0</v>
      </c>
      <c r="BI452" s="200">
        <f>IF(N452="nulová",J452,0)</f>
        <v>0</v>
      </c>
      <c r="BJ452" s="17" t="s">
        <v>127</v>
      </c>
      <c r="BK452" s="200">
        <f>ROUND(I452*H452,2)</f>
        <v>0</v>
      </c>
      <c r="BL452" s="17" t="s">
        <v>320</v>
      </c>
      <c r="BM452" s="199" t="s">
        <v>2369</v>
      </c>
    </row>
    <row r="453" spans="1:65" s="2" customFormat="1" ht="16.5" customHeight="1">
      <c r="A453" s="34"/>
      <c r="B453" s="35"/>
      <c r="C453" s="239" t="s">
        <v>974</v>
      </c>
      <c r="D453" s="239" t="s">
        <v>202</v>
      </c>
      <c r="E453" s="240" t="s">
        <v>2370</v>
      </c>
      <c r="F453" s="241" t="s">
        <v>2371</v>
      </c>
      <c r="G453" s="242" t="s">
        <v>190</v>
      </c>
      <c r="H453" s="243">
        <v>2</v>
      </c>
      <c r="I453" s="244"/>
      <c r="J453" s="245">
        <f>ROUND(I453*H453,2)</f>
        <v>0</v>
      </c>
      <c r="K453" s="246"/>
      <c r="L453" s="247"/>
      <c r="M453" s="248" t="s">
        <v>1</v>
      </c>
      <c r="N453" s="249" t="s">
        <v>38</v>
      </c>
      <c r="O453" s="71"/>
      <c r="P453" s="197">
        <f>O453*H453</f>
        <v>0</v>
      </c>
      <c r="Q453" s="197">
        <v>2.2000000000000001E-3</v>
      </c>
      <c r="R453" s="197">
        <f>Q453*H453</f>
        <v>4.4000000000000003E-3</v>
      </c>
      <c r="S453" s="197">
        <v>0</v>
      </c>
      <c r="T453" s="19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9" t="s">
        <v>406</v>
      </c>
      <c r="AT453" s="199" t="s">
        <v>202</v>
      </c>
      <c r="AU453" s="199" t="s">
        <v>127</v>
      </c>
      <c r="AY453" s="17" t="s">
        <v>119</v>
      </c>
      <c r="BE453" s="200">
        <f>IF(N453="základní",J453,0)</f>
        <v>0</v>
      </c>
      <c r="BF453" s="200">
        <f>IF(N453="snížená",J453,0)</f>
        <v>0</v>
      </c>
      <c r="BG453" s="200">
        <f>IF(N453="zákl. přenesená",J453,0)</f>
        <v>0</v>
      </c>
      <c r="BH453" s="200">
        <f>IF(N453="sníž. přenesená",J453,0)</f>
        <v>0</v>
      </c>
      <c r="BI453" s="200">
        <f>IF(N453="nulová",J453,0)</f>
        <v>0</v>
      </c>
      <c r="BJ453" s="17" t="s">
        <v>127</v>
      </c>
      <c r="BK453" s="200">
        <f>ROUND(I453*H453,2)</f>
        <v>0</v>
      </c>
      <c r="BL453" s="17" t="s">
        <v>320</v>
      </c>
      <c r="BM453" s="199" t="s">
        <v>2372</v>
      </c>
    </row>
    <row r="454" spans="1:65" s="2" customFormat="1" ht="24.2" customHeight="1">
      <c r="A454" s="34"/>
      <c r="B454" s="35"/>
      <c r="C454" s="187" t="s">
        <v>978</v>
      </c>
      <c r="D454" s="187" t="s">
        <v>122</v>
      </c>
      <c r="E454" s="188" t="s">
        <v>1516</v>
      </c>
      <c r="F454" s="189" t="s">
        <v>1517</v>
      </c>
      <c r="G454" s="190" t="s">
        <v>190</v>
      </c>
      <c r="H454" s="191">
        <v>5</v>
      </c>
      <c r="I454" s="192"/>
      <c r="J454" s="193">
        <f>ROUND(I454*H454,2)</f>
        <v>0</v>
      </c>
      <c r="K454" s="194"/>
      <c r="L454" s="39"/>
      <c r="M454" s="195" t="s">
        <v>1</v>
      </c>
      <c r="N454" s="196" t="s">
        <v>38</v>
      </c>
      <c r="O454" s="71"/>
      <c r="P454" s="197">
        <f>O454*H454</f>
        <v>0</v>
      </c>
      <c r="Q454" s="197">
        <v>0</v>
      </c>
      <c r="R454" s="197">
        <f>Q454*H454</f>
        <v>0</v>
      </c>
      <c r="S454" s="197">
        <v>1E-3</v>
      </c>
      <c r="T454" s="198">
        <f>S454*H454</f>
        <v>5.0000000000000001E-3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99" t="s">
        <v>320</v>
      </c>
      <c r="AT454" s="199" t="s">
        <v>122</v>
      </c>
      <c r="AU454" s="199" t="s">
        <v>127</v>
      </c>
      <c r="AY454" s="17" t="s">
        <v>119</v>
      </c>
      <c r="BE454" s="200">
        <f>IF(N454="základní",J454,0)</f>
        <v>0</v>
      </c>
      <c r="BF454" s="200">
        <f>IF(N454="snížená",J454,0)</f>
        <v>0</v>
      </c>
      <c r="BG454" s="200">
        <f>IF(N454="zákl. přenesená",J454,0)</f>
        <v>0</v>
      </c>
      <c r="BH454" s="200">
        <f>IF(N454="sníž. přenesená",J454,0)</f>
        <v>0</v>
      </c>
      <c r="BI454" s="200">
        <f>IF(N454="nulová",J454,0)</f>
        <v>0</v>
      </c>
      <c r="BJ454" s="17" t="s">
        <v>127</v>
      </c>
      <c r="BK454" s="200">
        <f>ROUND(I454*H454,2)</f>
        <v>0</v>
      </c>
      <c r="BL454" s="17" t="s">
        <v>320</v>
      </c>
      <c r="BM454" s="199" t="s">
        <v>2373</v>
      </c>
    </row>
    <row r="455" spans="1:65" s="2" customFormat="1" ht="24.2" customHeight="1">
      <c r="A455" s="34"/>
      <c r="B455" s="35"/>
      <c r="C455" s="187" t="s">
        <v>982</v>
      </c>
      <c r="D455" s="187" t="s">
        <v>122</v>
      </c>
      <c r="E455" s="188" t="s">
        <v>2374</v>
      </c>
      <c r="F455" s="189" t="s">
        <v>2375</v>
      </c>
      <c r="G455" s="190" t="s">
        <v>190</v>
      </c>
      <c r="H455" s="191">
        <v>1</v>
      </c>
      <c r="I455" s="192"/>
      <c r="J455" s="193">
        <f>ROUND(I455*H455,2)</f>
        <v>0</v>
      </c>
      <c r="K455" s="194"/>
      <c r="L455" s="39"/>
      <c r="M455" s="195" t="s">
        <v>1</v>
      </c>
      <c r="N455" s="196" t="s">
        <v>38</v>
      </c>
      <c r="O455" s="71"/>
      <c r="P455" s="197">
        <f>O455*H455</f>
        <v>0</v>
      </c>
      <c r="Q455" s="197">
        <v>0</v>
      </c>
      <c r="R455" s="197">
        <f>Q455*H455</f>
        <v>0</v>
      </c>
      <c r="S455" s="197">
        <v>4.4999999999999999E-4</v>
      </c>
      <c r="T455" s="198">
        <f>S455*H455</f>
        <v>4.4999999999999999E-4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99" t="s">
        <v>320</v>
      </c>
      <c r="AT455" s="199" t="s">
        <v>122</v>
      </c>
      <c r="AU455" s="199" t="s">
        <v>127</v>
      </c>
      <c r="AY455" s="17" t="s">
        <v>119</v>
      </c>
      <c r="BE455" s="200">
        <f>IF(N455="základní",J455,0)</f>
        <v>0</v>
      </c>
      <c r="BF455" s="200">
        <f>IF(N455="snížená",J455,0)</f>
        <v>0</v>
      </c>
      <c r="BG455" s="200">
        <f>IF(N455="zákl. přenesená",J455,0)</f>
        <v>0</v>
      </c>
      <c r="BH455" s="200">
        <f>IF(N455="sníž. přenesená",J455,0)</f>
        <v>0</v>
      </c>
      <c r="BI455" s="200">
        <f>IF(N455="nulová",J455,0)</f>
        <v>0</v>
      </c>
      <c r="BJ455" s="17" t="s">
        <v>127</v>
      </c>
      <c r="BK455" s="200">
        <f>ROUND(I455*H455,2)</f>
        <v>0</v>
      </c>
      <c r="BL455" s="17" t="s">
        <v>320</v>
      </c>
      <c r="BM455" s="199" t="s">
        <v>2376</v>
      </c>
    </row>
    <row r="456" spans="1:65" s="13" customFormat="1" ht="11.25">
      <c r="B456" s="201"/>
      <c r="C456" s="202"/>
      <c r="D456" s="203" t="s">
        <v>129</v>
      </c>
      <c r="E456" s="204" t="s">
        <v>1</v>
      </c>
      <c r="F456" s="205" t="s">
        <v>248</v>
      </c>
      <c r="G456" s="202"/>
      <c r="H456" s="204" t="s">
        <v>1</v>
      </c>
      <c r="I456" s="206"/>
      <c r="J456" s="202"/>
      <c r="K456" s="202"/>
      <c r="L456" s="207"/>
      <c r="M456" s="208"/>
      <c r="N456" s="209"/>
      <c r="O456" s="209"/>
      <c r="P456" s="209"/>
      <c r="Q456" s="209"/>
      <c r="R456" s="209"/>
      <c r="S456" s="209"/>
      <c r="T456" s="210"/>
      <c r="AT456" s="211" t="s">
        <v>129</v>
      </c>
      <c r="AU456" s="211" t="s">
        <v>127</v>
      </c>
      <c r="AV456" s="13" t="s">
        <v>80</v>
      </c>
      <c r="AW456" s="13" t="s">
        <v>30</v>
      </c>
      <c r="AX456" s="13" t="s">
        <v>72</v>
      </c>
      <c r="AY456" s="211" t="s">
        <v>119</v>
      </c>
    </row>
    <row r="457" spans="1:65" s="14" customFormat="1" ht="11.25">
      <c r="B457" s="212"/>
      <c r="C457" s="213"/>
      <c r="D457" s="203" t="s">
        <v>129</v>
      </c>
      <c r="E457" s="214" t="s">
        <v>1</v>
      </c>
      <c r="F457" s="215" t="s">
        <v>80</v>
      </c>
      <c r="G457" s="213"/>
      <c r="H457" s="216">
        <v>1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129</v>
      </c>
      <c r="AU457" s="222" t="s">
        <v>127</v>
      </c>
      <c r="AV457" s="14" t="s">
        <v>127</v>
      </c>
      <c r="AW457" s="14" t="s">
        <v>30</v>
      </c>
      <c r="AX457" s="14" t="s">
        <v>80</v>
      </c>
      <c r="AY457" s="222" t="s">
        <v>119</v>
      </c>
    </row>
    <row r="458" spans="1:65" s="2" customFormat="1" ht="24.2" customHeight="1">
      <c r="A458" s="34"/>
      <c r="B458" s="35"/>
      <c r="C458" s="187" t="s">
        <v>986</v>
      </c>
      <c r="D458" s="187" t="s">
        <v>122</v>
      </c>
      <c r="E458" s="188" t="s">
        <v>1520</v>
      </c>
      <c r="F458" s="189" t="s">
        <v>1521</v>
      </c>
      <c r="G458" s="190" t="s">
        <v>190</v>
      </c>
      <c r="H458" s="191">
        <v>18.911999999999999</v>
      </c>
      <c r="I458" s="192"/>
      <c r="J458" s="193">
        <f>ROUND(I458*H458,2)</f>
        <v>0</v>
      </c>
      <c r="K458" s="194"/>
      <c r="L458" s="39"/>
      <c r="M458" s="195" t="s">
        <v>1</v>
      </c>
      <c r="N458" s="196" t="s">
        <v>38</v>
      </c>
      <c r="O458" s="71"/>
      <c r="P458" s="197">
        <f>O458*H458</f>
        <v>0</v>
      </c>
      <c r="Q458" s="197">
        <v>0</v>
      </c>
      <c r="R458" s="197">
        <f>Q458*H458</f>
        <v>0</v>
      </c>
      <c r="S458" s="197">
        <v>2.4E-2</v>
      </c>
      <c r="T458" s="198">
        <f>S458*H458</f>
        <v>0.45388800000000001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9" t="s">
        <v>320</v>
      </c>
      <c r="AT458" s="199" t="s">
        <v>122</v>
      </c>
      <c r="AU458" s="199" t="s">
        <v>127</v>
      </c>
      <c r="AY458" s="17" t="s">
        <v>119</v>
      </c>
      <c r="BE458" s="200">
        <f>IF(N458="základní",J458,0)</f>
        <v>0</v>
      </c>
      <c r="BF458" s="200">
        <f>IF(N458="snížená",J458,0)</f>
        <v>0</v>
      </c>
      <c r="BG458" s="200">
        <f>IF(N458="zákl. přenesená",J458,0)</f>
        <v>0</v>
      </c>
      <c r="BH458" s="200">
        <f>IF(N458="sníž. přenesená",J458,0)</f>
        <v>0</v>
      </c>
      <c r="BI458" s="200">
        <f>IF(N458="nulová",J458,0)</f>
        <v>0</v>
      </c>
      <c r="BJ458" s="17" t="s">
        <v>127</v>
      </c>
      <c r="BK458" s="200">
        <f>ROUND(I458*H458,2)</f>
        <v>0</v>
      </c>
      <c r="BL458" s="17" t="s">
        <v>320</v>
      </c>
      <c r="BM458" s="199" t="s">
        <v>2377</v>
      </c>
    </row>
    <row r="459" spans="1:65" s="14" customFormat="1" ht="11.25">
      <c r="B459" s="212"/>
      <c r="C459" s="213"/>
      <c r="D459" s="203" t="s">
        <v>129</v>
      </c>
      <c r="E459" s="214" t="s">
        <v>1</v>
      </c>
      <c r="F459" s="215" t="s">
        <v>2378</v>
      </c>
      <c r="G459" s="213"/>
      <c r="H459" s="216">
        <v>7.0919999999999996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AT459" s="222" t="s">
        <v>129</v>
      </c>
      <c r="AU459" s="222" t="s">
        <v>127</v>
      </c>
      <c r="AV459" s="14" t="s">
        <v>127</v>
      </c>
      <c r="AW459" s="14" t="s">
        <v>30</v>
      </c>
      <c r="AX459" s="14" t="s">
        <v>72</v>
      </c>
      <c r="AY459" s="222" t="s">
        <v>119</v>
      </c>
    </row>
    <row r="460" spans="1:65" s="14" customFormat="1" ht="11.25">
      <c r="B460" s="212"/>
      <c r="C460" s="213"/>
      <c r="D460" s="203" t="s">
        <v>129</v>
      </c>
      <c r="E460" s="214" t="s">
        <v>1</v>
      </c>
      <c r="F460" s="215" t="s">
        <v>2379</v>
      </c>
      <c r="G460" s="213"/>
      <c r="H460" s="216">
        <v>6.3040000000000003</v>
      </c>
      <c r="I460" s="217"/>
      <c r="J460" s="213"/>
      <c r="K460" s="213"/>
      <c r="L460" s="218"/>
      <c r="M460" s="219"/>
      <c r="N460" s="220"/>
      <c r="O460" s="220"/>
      <c r="P460" s="220"/>
      <c r="Q460" s="220"/>
      <c r="R460" s="220"/>
      <c r="S460" s="220"/>
      <c r="T460" s="221"/>
      <c r="AT460" s="222" t="s">
        <v>129</v>
      </c>
      <c r="AU460" s="222" t="s">
        <v>127</v>
      </c>
      <c r="AV460" s="14" t="s">
        <v>127</v>
      </c>
      <c r="AW460" s="14" t="s">
        <v>30</v>
      </c>
      <c r="AX460" s="14" t="s">
        <v>72</v>
      </c>
      <c r="AY460" s="222" t="s">
        <v>119</v>
      </c>
    </row>
    <row r="461" spans="1:65" s="14" customFormat="1" ht="11.25">
      <c r="B461" s="212"/>
      <c r="C461" s="213"/>
      <c r="D461" s="203" t="s">
        <v>129</v>
      </c>
      <c r="E461" s="214" t="s">
        <v>1</v>
      </c>
      <c r="F461" s="215" t="s">
        <v>2380</v>
      </c>
      <c r="G461" s="213"/>
      <c r="H461" s="216">
        <v>5.516</v>
      </c>
      <c r="I461" s="217"/>
      <c r="J461" s="213"/>
      <c r="K461" s="213"/>
      <c r="L461" s="218"/>
      <c r="M461" s="219"/>
      <c r="N461" s="220"/>
      <c r="O461" s="220"/>
      <c r="P461" s="220"/>
      <c r="Q461" s="220"/>
      <c r="R461" s="220"/>
      <c r="S461" s="220"/>
      <c r="T461" s="221"/>
      <c r="AT461" s="222" t="s">
        <v>129</v>
      </c>
      <c r="AU461" s="222" t="s">
        <v>127</v>
      </c>
      <c r="AV461" s="14" t="s">
        <v>127</v>
      </c>
      <c r="AW461" s="14" t="s">
        <v>30</v>
      </c>
      <c r="AX461" s="14" t="s">
        <v>72</v>
      </c>
      <c r="AY461" s="222" t="s">
        <v>119</v>
      </c>
    </row>
    <row r="462" spans="1:65" s="15" customFormat="1" ht="11.25">
      <c r="B462" s="223"/>
      <c r="C462" s="224"/>
      <c r="D462" s="203" t="s">
        <v>129</v>
      </c>
      <c r="E462" s="225" t="s">
        <v>1</v>
      </c>
      <c r="F462" s="226" t="s">
        <v>138</v>
      </c>
      <c r="G462" s="224"/>
      <c r="H462" s="227">
        <v>18.911999999999999</v>
      </c>
      <c r="I462" s="228"/>
      <c r="J462" s="224"/>
      <c r="K462" s="224"/>
      <c r="L462" s="229"/>
      <c r="M462" s="230"/>
      <c r="N462" s="231"/>
      <c r="O462" s="231"/>
      <c r="P462" s="231"/>
      <c r="Q462" s="231"/>
      <c r="R462" s="231"/>
      <c r="S462" s="231"/>
      <c r="T462" s="232"/>
      <c r="AT462" s="233" t="s">
        <v>129</v>
      </c>
      <c r="AU462" s="233" t="s">
        <v>127</v>
      </c>
      <c r="AV462" s="15" t="s">
        <v>126</v>
      </c>
      <c r="AW462" s="15" t="s">
        <v>30</v>
      </c>
      <c r="AX462" s="15" t="s">
        <v>80</v>
      </c>
      <c r="AY462" s="233" t="s">
        <v>119</v>
      </c>
    </row>
    <row r="463" spans="1:65" s="2" customFormat="1" ht="24.2" customHeight="1">
      <c r="A463" s="34"/>
      <c r="B463" s="35"/>
      <c r="C463" s="187" t="s">
        <v>990</v>
      </c>
      <c r="D463" s="187" t="s">
        <v>122</v>
      </c>
      <c r="E463" s="188" t="s">
        <v>2381</v>
      </c>
      <c r="F463" s="189" t="s">
        <v>2382</v>
      </c>
      <c r="G463" s="190" t="s">
        <v>190</v>
      </c>
      <c r="H463" s="191">
        <v>4</v>
      </c>
      <c r="I463" s="192"/>
      <c r="J463" s="193">
        <f>ROUND(I463*H463,2)</f>
        <v>0</v>
      </c>
      <c r="K463" s="194"/>
      <c r="L463" s="39"/>
      <c r="M463" s="195" t="s">
        <v>1</v>
      </c>
      <c r="N463" s="196" t="s">
        <v>38</v>
      </c>
      <c r="O463" s="71"/>
      <c r="P463" s="197">
        <f>O463*H463</f>
        <v>0</v>
      </c>
      <c r="Q463" s="197">
        <v>0</v>
      </c>
      <c r="R463" s="197">
        <f>Q463*H463</f>
        <v>0</v>
      </c>
      <c r="S463" s="197">
        <v>0</v>
      </c>
      <c r="T463" s="19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9" t="s">
        <v>320</v>
      </c>
      <c r="AT463" s="199" t="s">
        <v>122</v>
      </c>
      <c r="AU463" s="199" t="s">
        <v>127</v>
      </c>
      <c r="AY463" s="17" t="s">
        <v>119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7" t="s">
        <v>127</v>
      </c>
      <c r="BK463" s="200">
        <f>ROUND(I463*H463,2)</f>
        <v>0</v>
      </c>
      <c r="BL463" s="17" t="s">
        <v>320</v>
      </c>
      <c r="BM463" s="199" t="s">
        <v>2383</v>
      </c>
    </row>
    <row r="464" spans="1:65" s="13" customFormat="1" ht="11.25">
      <c r="B464" s="201"/>
      <c r="C464" s="202"/>
      <c r="D464" s="203" t="s">
        <v>129</v>
      </c>
      <c r="E464" s="204" t="s">
        <v>1</v>
      </c>
      <c r="F464" s="205" t="s">
        <v>1528</v>
      </c>
      <c r="G464" s="202"/>
      <c r="H464" s="204" t="s">
        <v>1</v>
      </c>
      <c r="I464" s="206"/>
      <c r="J464" s="202"/>
      <c r="K464" s="202"/>
      <c r="L464" s="207"/>
      <c r="M464" s="208"/>
      <c r="N464" s="209"/>
      <c r="O464" s="209"/>
      <c r="P464" s="209"/>
      <c r="Q464" s="209"/>
      <c r="R464" s="209"/>
      <c r="S464" s="209"/>
      <c r="T464" s="210"/>
      <c r="AT464" s="211" t="s">
        <v>129</v>
      </c>
      <c r="AU464" s="211" t="s">
        <v>127</v>
      </c>
      <c r="AV464" s="13" t="s">
        <v>80</v>
      </c>
      <c r="AW464" s="13" t="s">
        <v>30</v>
      </c>
      <c r="AX464" s="13" t="s">
        <v>72</v>
      </c>
      <c r="AY464" s="211" t="s">
        <v>119</v>
      </c>
    </row>
    <row r="465" spans="1:65" s="14" customFormat="1" ht="11.25">
      <c r="B465" s="212"/>
      <c r="C465" s="213"/>
      <c r="D465" s="203" t="s">
        <v>129</v>
      </c>
      <c r="E465" s="214" t="s">
        <v>1</v>
      </c>
      <c r="F465" s="215" t="s">
        <v>127</v>
      </c>
      <c r="G465" s="213"/>
      <c r="H465" s="216">
        <v>2</v>
      </c>
      <c r="I465" s="217"/>
      <c r="J465" s="213"/>
      <c r="K465" s="213"/>
      <c r="L465" s="218"/>
      <c r="M465" s="219"/>
      <c r="N465" s="220"/>
      <c r="O465" s="220"/>
      <c r="P465" s="220"/>
      <c r="Q465" s="220"/>
      <c r="R465" s="220"/>
      <c r="S465" s="220"/>
      <c r="T465" s="221"/>
      <c r="AT465" s="222" t="s">
        <v>129</v>
      </c>
      <c r="AU465" s="222" t="s">
        <v>127</v>
      </c>
      <c r="AV465" s="14" t="s">
        <v>127</v>
      </c>
      <c r="AW465" s="14" t="s">
        <v>30</v>
      </c>
      <c r="AX465" s="14" t="s">
        <v>72</v>
      </c>
      <c r="AY465" s="222" t="s">
        <v>119</v>
      </c>
    </row>
    <row r="466" spans="1:65" s="13" customFormat="1" ht="11.25">
      <c r="B466" s="201"/>
      <c r="C466" s="202"/>
      <c r="D466" s="203" t="s">
        <v>129</v>
      </c>
      <c r="E466" s="204" t="s">
        <v>1</v>
      </c>
      <c r="F466" s="205" t="s">
        <v>225</v>
      </c>
      <c r="G466" s="202"/>
      <c r="H466" s="204" t="s">
        <v>1</v>
      </c>
      <c r="I466" s="206"/>
      <c r="J466" s="202"/>
      <c r="K466" s="202"/>
      <c r="L466" s="207"/>
      <c r="M466" s="208"/>
      <c r="N466" s="209"/>
      <c r="O466" s="209"/>
      <c r="P466" s="209"/>
      <c r="Q466" s="209"/>
      <c r="R466" s="209"/>
      <c r="S466" s="209"/>
      <c r="T466" s="210"/>
      <c r="AT466" s="211" t="s">
        <v>129</v>
      </c>
      <c r="AU466" s="211" t="s">
        <v>127</v>
      </c>
      <c r="AV466" s="13" t="s">
        <v>80</v>
      </c>
      <c r="AW466" s="13" t="s">
        <v>30</v>
      </c>
      <c r="AX466" s="13" t="s">
        <v>72</v>
      </c>
      <c r="AY466" s="211" t="s">
        <v>119</v>
      </c>
    </row>
    <row r="467" spans="1:65" s="14" customFormat="1" ht="11.25">
      <c r="B467" s="212"/>
      <c r="C467" s="213"/>
      <c r="D467" s="203" t="s">
        <v>129</v>
      </c>
      <c r="E467" s="214" t="s">
        <v>1</v>
      </c>
      <c r="F467" s="215" t="s">
        <v>127</v>
      </c>
      <c r="G467" s="213"/>
      <c r="H467" s="216">
        <v>2</v>
      </c>
      <c r="I467" s="217"/>
      <c r="J467" s="213"/>
      <c r="K467" s="213"/>
      <c r="L467" s="218"/>
      <c r="M467" s="219"/>
      <c r="N467" s="220"/>
      <c r="O467" s="220"/>
      <c r="P467" s="220"/>
      <c r="Q467" s="220"/>
      <c r="R467" s="220"/>
      <c r="S467" s="220"/>
      <c r="T467" s="221"/>
      <c r="AT467" s="222" t="s">
        <v>129</v>
      </c>
      <c r="AU467" s="222" t="s">
        <v>127</v>
      </c>
      <c r="AV467" s="14" t="s">
        <v>127</v>
      </c>
      <c r="AW467" s="14" t="s">
        <v>30</v>
      </c>
      <c r="AX467" s="14" t="s">
        <v>72</v>
      </c>
      <c r="AY467" s="222" t="s">
        <v>119</v>
      </c>
    </row>
    <row r="468" spans="1:65" s="15" customFormat="1" ht="11.25">
      <c r="B468" s="223"/>
      <c r="C468" s="224"/>
      <c r="D468" s="203" t="s">
        <v>129</v>
      </c>
      <c r="E468" s="225" t="s">
        <v>1</v>
      </c>
      <c r="F468" s="226" t="s">
        <v>138</v>
      </c>
      <c r="G468" s="224"/>
      <c r="H468" s="227">
        <v>4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AT468" s="233" t="s">
        <v>129</v>
      </c>
      <c r="AU468" s="233" t="s">
        <v>127</v>
      </c>
      <c r="AV468" s="15" t="s">
        <v>126</v>
      </c>
      <c r="AW468" s="15" t="s">
        <v>30</v>
      </c>
      <c r="AX468" s="15" t="s">
        <v>80</v>
      </c>
      <c r="AY468" s="233" t="s">
        <v>119</v>
      </c>
    </row>
    <row r="469" spans="1:65" s="2" customFormat="1" ht="24.2" customHeight="1">
      <c r="A469" s="34"/>
      <c r="B469" s="35"/>
      <c r="C469" s="187" t="s">
        <v>994</v>
      </c>
      <c r="D469" s="187" t="s">
        <v>122</v>
      </c>
      <c r="E469" s="188" t="s">
        <v>1531</v>
      </c>
      <c r="F469" s="189" t="s">
        <v>1532</v>
      </c>
      <c r="G469" s="190" t="s">
        <v>190</v>
      </c>
      <c r="H469" s="191">
        <v>1</v>
      </c>
      <c r="I469" s="192"/>
      <c r="J469" s="193">
        <f>ROUND(I469*H469,2)</f>
        <v>0</v>
      </c>
      <c r="K469" s="194"/>
      <c r="L469" s="39"/>
      <c r="M469" s="195" t="s">
        <v>1</v>
      </c>
      <c r="N469" s="196" t="s">
        <v>38</v>
      </c>
      <c r="O469" s="71"/>
      <c r="P469" s="197">
        <f>O469*H469</f>
        <v>0</v>
      </c>
      <c r="Q469" s="197">
        <v>0</v>
      </c>
      <c r="R469" s="197">
        <f>Q469*H469</f>
        <v>0</v>
      </c>
      <c r="S469" s="197">
        <v>0</v>
      </c>
      <c r="T469" s="19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9" t="s">
        <v>320</v>
      </c>
      <c r="AT469" s="199" t="s">
        <v>122</v>
      </c>
      <c r="AU469" s="199" t="s">
        <v>127</v>
      </c>
      <c r="AY469" s="17" t="s">
        <v>119</v>
      </c>
      <c r="BE469" s="200">
        <f>IF(N469="základní",J469,0)</f>
        <v>0</v>
      </c>
      <c r="BF469" s="200">
        <f>IF(N469="snížená",J469,0)</f>
        <v>0</v>
      </c>
      <c r="BG469" s="200">
        <f>IF(N469="zákl. přenesená",J469,0)</f>
        <v>0</v>
      </c>
      <c r="BH469" s="200">
        <f>IF(N469="sníž. přenesená",J469,0)</f>
        <v>0</v>
      </c>
      <c r="BI469" s="200">
        <f>IF(N469="nulová",J469,0)</f>
        <v>0</v>
      </c>
      <c r="BJ469" s="17" t="s">
        <v>127</v>
      </c>
      <c r="BK469" s="200">
        <f>ROUND(I469*H469,2)</f>
        <v>0</v>
      </c>
      <c r="BL469" s="17" t="s">
        <v>320</v>
      </c>
      <c r="BM469" s="199" t="s">
        <v>2384</v>
      </c>
    </row>
    <row r="470" spans="1:65" s="13" customFormat="1" ht="11.25">
      <c r="B470" s="201"/>
      <c r="C470" s="202"/>
      <c r="D470" s="203" t="s">
        <v>129</v>
      </c>
      <c r="E470" s="204" t="s">
        <v>1</v>
      </c>
      <c r="F470" s="205" t="s">
        <v>2385</v>
      </c>
      <c r="G470" s="202"/>
      <c r="H470" s="204" t="s">
        <v>1</v>
      </c>
      <c r="I470" s="206"/>
      <c r="J470" s="202"/>
      <c r="K470" s="202"/>
      <c r="L470" s="207"/>
      <c r="M470" s="208"/>
      <c r="N470" s="209"/>
      <c r="O470" s="209"/>
      <c r="P470" s="209"/>
      <c r="Q470" s="209"/>
      <c r="R470" s="209"/>
      <c r="S470" s="209"/>
      <c r="T470" s="210"/>
      <c r="AT470" s="211" t="s">
        <v>129</v>
      </c>
      <c r="AU470" s="211" t="s">
        <v>127</v>
      </c>
      <c r="AV470" s="13" t="s">
        <v>80</v>
      </c>
      <c r="AW470" s="13" t="s">
        <v>30</v>
      </c>
      <c r="AX470" s="13" t="s">
        <v>72</v>
      </c>
      <c r="AY470" s="211" t="s">
        <v>119</v>
      </c>
    </row>
    <row r="471" spans="1:65" s="14" customFormat="1" ht="11.25">
      <c r="B471" s="212"/>
      <c r="C471" s="213"/>
      <c r="D471" s="203" t="s">
        <v>129</v>
      </c>
      <c r="E471" s="214" t="s">
        <v>1</v>
      </c>
      <c r="F471" s="215" t="s">
        <v>80</v>
      </c>
      <c r="G471" s="213"/>
      <c r="H471" s="216">
        <v>1</v>
      </c>
      <c r="I471" s="217"/>
      <c r="J471" s="213"/>
      <c r="K471" s="213"/>
      <c r="L471" s="218"/>
      <c r="M471" s="219"/>
      <c r="N471" s="220"/>
      <c r="O471" s="220"/>
      <c r="P471" s="220"/>
      <c r="Q471" s="220"/>
      <c r="R471" s="220"/>
      <c r="S471" s="220"/>
      <c r="T471" s="221"/>
      <c r="AT471" s="222" t="s">
        <v>129</v>
      </c>
      <c r="AU471" s="222" t="s">
        <v>127</v>
      </c>
      <c r="AV471" s="14" t="s">
        <v>127</v>
      </c>
      <c r="AW471" s="14" t="s">
        <v>30</v>
      </c>
      <c r="AX471" s="14" t="s">
        <v>80</v>
      </c>
      <c r="AY471" s="222" t="s">
        <v>119</v>
      </c>
    </row>
    <row r="472" spans="1:65" s="2" customFormat="1" ht="24.2" customHeight="1">
      <c r="A472" s="34"/>
      <c r="B472" s="35"/>
      <c r="C472" s="239" t="s">
        <v>1000</v>
      </c>
      <c r="D472" s="239" t="s">
        <v>202</v>
      </c>
      <c r="E472" s="240" t="s">
        <v>2386</v>
      </c>
      <c r="F472" s="241" t="s">
        <v>2387</v>
      </c>
      <c r="G472" s="242" t="s">
        <v>190</v>
      </c>
      <c r="H472" s="243">
        <v>1</v>
      </c>
      <c r="I472" s="244"/>
      <c r="J472" s="245">
        <f>ROUND(I472*H472,2)</f>
        <v>0</v>
      </c>
      <c r="K472" s="246"/>
      <c r="L472" s="247"/>
      <c r="M472" s="248" t="s">
        <v>1</v>
      </c>
      <c r="N472" s="249" t="s">
        <v>38</v>
      </c>
      <c r="O472" s="71"/>
      <c r="P472" s="197">
        <f>O472*H472</f>
        <v>0</v>
      </c>
      <c r="Q472" s="197">
        <v>2.0799999999999998E-3</v>
      </c>
      <c r="R472" s="197">
        <f>Q472*H472</f>
        <v>2.0799999999999998E-3</v>
      </c>
      <c r="S472" s="197">
        <v>0</v>
      </c>
      <c r="T472" s="198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9" t="s">
        <v>406</v>
      </c>
      <c r="AT472" s="199" t="s">
        <v>202</v>
      </c>
      <c r="AU472" s="199" t="s">
        <v>127</v>
      </c>
      <c r="AY472" s="17" t="s">
        <v>119</v>
      </c>
      <c r="BE472" s="200">
        <f>IF(N472="základní",J472,0)</f>
        <v>0</v>
      </c>
      <c r="BF472" s="200">
        <f>IF(N472="snížená",J472,0)</f>
        <v>0</v>
      </c>
      <c r="BG472" s="200">
        <f>IF(N472="zákl. přenesená",J472,0)</f>
        <v>0</v>
      </c>
      <c r="BH472" s="200">
        <f>IF(N472="sníž. přenesená",J472,0)</f>
        <v>0</v>
      </c>
      <c r="BI472" s="200">
        <f>IF(N472="nulová",J472,0)</f>
        <v>0</v>
      </c>
      <c r="BJ472" s="17" t="s">
        <v>127</v>
      </c>
      <c r="BK472" s="200">
        <f>ROUND(I472*H472,2)</f>
        <v>0</v>
      </c>
      <c r="BL472" s="17" t="s">
        <v>320</v>
      </c>
      <c r="BM472" s="199" t="s">
        <v>2388</v>
      </c>
    </row>
    <row r="473" spans="1:65" s="2" customFormat="1" ht="24.2" customHeight="1">
      <c r="A473" s="34"/>
      <c r="B473" s="35"/>
      <c r="C473" s="187" t="s">
        <v>1004</v>
      </c>
      <c r="D473" s="187" t="s">
        <v>122</v>
      </c>
      <c r="E473" s="188" t="s">
        <v>2389</v>
      </c>
      <c r="F473" s="189" t="s">
        <v>2390</v>
      </c>
      <c r="G473" s="190" t="s">
        <v>195</v>
      </c>
      <c r="H473" s="191">
        <v>1.2999999999999999E-2</v>
      </c>
      <c r="I473" s="192"/>
      <c r="J473" s="193">
        <f>ROUND(I473*H473,2)</f>
        <v>0</v>
      </c>
      <c r="K473" s="194"/>
      <c r="L473" s="39"/>
      <c r="M473" s="195" t="s">
        <v>1</v>
      </c>
      <c r="N473" s="196" t="s">
        <v>38</v>
      </c>
      <c r="O473" s="71"/>
      <c r="P473" s="197">
        <f>O473*H473</f>
        <v>0</v>
      </c>
      <c r="Q473" s="197">
        <v>0</v>
      </c>
      <c r="R473" s="197">
        <f>Q473*H473</f>
        <v>0</v>
      </c>
      <c r="S473" s="197">
        <v>0</v>
      </c>
      <c r="T473" s="19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320</v>
      </c>
      <c r="AT473" s="199" t="s">
        <v>122</v>
      </c>
      <c r="AU473" s="199" t="s">
        <v>127</v>
      </c>
      <c r="AY473" s="17" t="s">
        <v>119</v>
      </c>
      <c r="BE473" s="200">
        <f>IF(N473="základní",J473,0)</f>
        <v>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7" t="s">
        <v>127</v>
      </c>
      <c r="BK473" s="200">
        <f>ROUND(I473*H473,2)</f>
        <v>0</v>
      </c>
      <c r="BL473" s="17" t="s">
        <v>320</v>
      </c>
      <c r="BM473" s="199" t="s">
        <v>2391</v>
      </c>
    </row>
    <row r="474" spans="1:65" s="2" customFormat="1" ht="24.2" customHeight="1">
      <c r="A474" s="34"/>
      <c r="B474" s="35"/>
      <c r="C474" s="187" t="s">
        <v>1009</v>
      </c>
      <c r="D474" s="187" t="s">
        <v>122</v>
      </c>
      <c r="E474" s="188" t="s">
        <v>1551</v>
      </c>
      <c r="F474" s="189" t="s">
        <v>1552</v>
      </c>
      <c r="G474" s="190" t="s">
        <v>195</v>
      </c>
      <c r="H474" s="191">
        <v>1.2999999999999999E-2</v>
      </c>
      <c r="I474" s="192"/>
      <c r="J474" s="193">
        <f>ROUND(I474*H474,2)</f>
        <v>0</v>
      </c>
      <c r="K474" s="194"/>
      <c r="L474" s="39"/>
      <c r="M474" s="195" t="s">
        <v>1</v>
      </c>
      <c r="N474" s="196" t="s">
        <v>38</v>
      </c>
      <c r="O474" s="71"/>
      <c r="P474" s="197">
        <f>O474*H474</f>
        <v>0</v>
      </c>
      <c r="Q474" s="197">
        <v>0</v>
      </c>
      <c r="R474" s="197">
        <f>Q474*H474</f>
        <v>0</v>
      </c>
      <c r="S474" s="197">
        <v>0</v>
      </c>
      <c r="T474" s="198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9" t="s">
        <v>320</v>
      </c>
      <c r="AT474" s="199" t="s">
        <v>122</v>
      </c>
      <c r="AU474" s="199" t="s">
        <v>127</v>
      </c>
      <c r="AY474" s="17" t="s">
        <v>119</v>
      </c>
      <c r="BE474" s="200">
        <f>IF(N474="základní",J474,0)</f>
        <v>0</v>
      </c>
      <c r="BF474" s="200">
        <f>IF(N474="snížená",J474,0)</f>
        <v>0</v>
      </c>
      <c r="BG474" s="200">
        <f>IF(N474="zákl. přenesená",J474,0)</f>
        <v>0</v>
      </c>
      <c r="BH474" s="200">
        <f>IF(N474="sníž. přenesená",J474,0)</f>
        <v>0</v>
      </c>
      <c r="BI474" s="200">
        <f>IF(N474="nulová",J474,0)</f>
        <v>0</v>
      </c>
      <c r="BJ474" s="17" t="s">
        <v>127</v>
      </c>
      <c r="BK474" s="200">
        <f>ROUND(I474*H474,2)</f>
        <v>0</v>
      </c>
      <c r="BL474" s="17" t="s">
        <v>320</v>
      </c>
      <c r="BM474" s="199" t="s">
        <v>2392</v>
      </c>
    </row>
    <row r="475" spans="1:65" s="12" customFormat="1" ht="22.9" customHeight="1">
      <c r="B475" s="171"/>
      <c r="C475" s="172"/>
      <c r="D475" s="173" t="s">
        <v>71</v>
      </c>
      <c r="E475" s="185" t="s">
        <v>1585</v>
      </c>
      <c r="F475" s="185" t="s">
        <v>1586</v>
      </c>
      <c r="G475" s="172"/>
      <c r="H475" s="172"/>
      <c r="I475" s="175"/>
      <c r="J475" s="186">
        <f>BK475</f>
        <v>0</v>
      </c>
      <c r="K475" s="172"/>
      <c r="L475" s="177"/>
      <c r="M475" s="178"/>
      <c r="N475" s="179"/>
      <c r="O475" s="179"/>
      <c r="P475" s="180">
        <f>SUM(P476:P495)</f>
        <v>0</v>
      </c>
      <c r="Q475" s="179"/>
      <c r="R475" s="180">
        <f>SUM(R476:R495)</f>
        <v>5.285E-4</v>
      </c>
      <c r="S475" s="179"/>
      <c r="T475" s="181">
        <f>SUM(T476:T495)</f>
        <v>3.0524000000000003E-2</v>
      </c>
      <c r="AR475" s="182" t="s">
        <v>127</v>
      </c>
      <c r="AT475" s="183" t="s">
        <v>71</v>
      </c>
      <c r="AU475" s="183" t="s">
        <v>80</v>
      </c>
      <c r="AY475" s="182" t="s">
        <v>119</v>
      </c>
      <c r="BK475" s="184">
        <f>SUM(BK476:BK495)</f>
        <v>0</v>
      </c>
    </row>
    <row r="476" spans="1:65" s="2" customFormat="1" ht="24.2" customHeight="1">
      <c r="A476" s="34"/>
      <c r="B476" s="35"/>
      <c r="C476" s="187" t="s">
        <v>1014</v>
      </c>
      <c r="D476" s="187" t="s">
        <v>122</v>
      </c>
      <c r="E476" s="188" t="s">
        <v>1600</v>
      </c>
      <c r="F476" s="189" t="s">
        <v>1601</v>
      </c>
      <c r="G476" s="190" t="s">
        <v>390</v>
      </c>
      <c r="H476" s="191">
        <v>2.6</v>
      </c>
      <c r="I476" s="192"/>
      <c r="J476" s="193">
        <f>ROUND(I476*H476,2)</f>
        <v>0</v>
      </c>
      <c r="K476" s="194"/>
      <c r="L476" s="39"/>
      <c r="M476" s="195" t="s">
        <v>1</v>
      </c>
      <c r="N476" s="196" t="s">
        <v>38</v>
      </c>
      <c r="O476" s="71"/>
      <c r="P476" s="197">
        <f>O476*H476</f>
        <v>0</v>
      </c>
      <c r="Q476" s="197">
        <v>0</v>
      </c>
      <c r="R476" s="197">
        <f>Q476*H476</f>
        <v>0</v>
      </c>
      <c r="S476" s="197">
        <v>1.174E-2</v>
      </c>
      <c r="T476" s="198">
        <f>S476*H476</f>
        <v>3.0524000000000003E-2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9" t="s">
        <v>320</v>
      </c>
      <c r="AT476" s="199" t="s">
        <v>122</v>
      </c>
      <c r="AU476" s="199" t="s">
        <v>127</v>
      </c>
      <c r="AY476" s="17" t="s">
        <v>119</v>
      </c>
      <c r="BE476" s="200">
        <f>IF(N476="základní",J476,0)</f>
        <v>0</v>
      </c>
      <c r="BF476" s="200">
        <f>IF(N476="snížená",J476,0)</f>
        <v>0</v>
      </c>
      <c r="BG476" s="200">
        <f>IF(N476="zákl. přenesená",J476,0)</f>
        <v>0</v>
      </c>
      <c r="BH476" s="200">
        <f>IF(N476="sníž. přenesená",J476,0)</f>
        <v>0</v>
      </c>
      <c r="BI476" s="200">
        <f>IF(N476="nulová",J476,0)</f>
        <v>0</v>
      </c>
      <c r="BJ476" s="17" t="s">
        <v>127</v>
      </c>
      <c r="BK476" s="200">
        <f>ROUND(I476*H476,2)</f>
        <v>0</v>
      </c>
      <c r="BL476" s="17" t="s">
        <v>320</v>
      </c>
      <c r="BM476" s="199" t="s">
        <v>2393</v>
      </c>
    </row>
    <row r="477" spans="1:65" s="13" customFormat="1" ht="11.25">
      <c r="B477" s="201"/>
      <c r="C477" s="202"/>
      <c r="D477" s="203" t="s">
        <v>129</v>
      </c>
      <c r="E477" s="204" t="s">
        <v>1</v>
      </c>
      <c r="F477" s="205" t="s">
        <v>225</v>
      </c>
      <c r="G477" s="202"/>
      <c r="H477" s="204" t="s">
        <v>1</v>
      </c>
      <c r="I477" s="206"/>
      <c r="J477" s="202"/>
      <c r="K477" s="202"/>
      <c r="L477" s="207"/>
      <c r="M477" s="208"/>
      <c r="N477" s="209"/>
      <c r="O477" s="209"/>
      <c r="P477" s="209"/>
      <c r="Q477" s="209"/>
      <c r="R477" s="209"/>
      <c r="S477" s="209"/>
      <c r="T477" s="210"/>
      <c r="AT477" s="211" t="s">
        <v>129</v>
      </c>
      <c r="AU477" s="211" t="s">
        <v>127</v>
      </c>
      <c r="AV477" s="13" t="s">
        <v>80</v>
      </c>
      <c r="AW477" s="13" t="s">
        <v>30</v>
      </c>
      <c r="AX477" s="13" t="s">
        <v>72</v>
      </c>
      <c r="AY477" s="211" t="s">
        <v>119</v>
      </c>
    </row>
    <row r="478" spans="1:65" s="14" customFormat="1" ht="11.25">
      <c r="B478" s="212"/>
      <c r="C478" s="213"/>
      <c r="D478" s="203" t="s">
        <v>129</v>
      </c>
      <c r="E478" s="214" t="s">
        <v>1</v>
      </c>
      <c r="F478" s="215" t="s">
        <v>2394</v>
      </c>
      <c r="G478" s="213"/>
      <c r="H478" s="216">
        <v>2.6</v>
      </c>
      <c r="I478" s="217"/>
      <c r="J478" s="213"/>
      <c r="K478" s="213"/>
      <c r="L478" s="218"/>
      <c r="M478" s="219"/>
      <c r="N478" s="220"/>
      <c r="O478" s="220"/>
      <c r="P478" s="220"/>
      <c r="Q478" s="220"/>
      <c r="R478" s="220"/>
      <c r="S478" s="220"/>
      <c r="T478" s="221"/>
      <c r="AT478" s="222" t="s">
        <v>129</v>
      </c>
      <c r="AU478" s="222" t="s">
        <v>127</v>
      </c>
      <c r="AV478" s="14" t="s">
        <v>127</v>
      </c>
      <c r="AW478" s="14" t="s">
        <v>30</v>
      </c>
      <c r="AX478" s="14" t="s">
        <v>80</v>
      </c>
      <c r="AY478" s="222" t="s">
        <v>119</v>
      </c>
    </row>
    <row r="479" spans="1:65" s="2" customFormat="1" ht="16.5" customHeight="1">
      <c r="A479" s="34"/>
      <c r="B479" s="35"/>
      <c r="C479" s="187" t="s">
        <v>1018</v>
      </c>
      <c r="D479" s="187" t="s">
        <v>122</v>
      </c>
      <c r="E479" s="188" t="s">
        <v>1628</v>
      </c>
      <c r="F479" s="189" t="s">
        <v>1629</v>
      </c>
      <c r="G479" s="190" t="s">
        <v>390</v>
      </c>
      <c r="H479" s="191">
        <v>9.1999999999999993</v>
      </c>
      <c r="I479" s="192"/>
      <c r="J479" s="193">
        <f>ROUND(I479*H479,2)</f>
        <v>0</v>
      </c>
      <c r="K479" s="194"/>
      <c r="L479" s="39"/>
      <c r="M479" s="195" t="s">
        <v>1</v>
      </c>
      <c r="N479" s="196" t="s">
        <v>38</v>
      </c>
      <c r="O479" s="71"/>
      <c r="P479" s="197">
        <f>O479*H479</f>
        <v>0</v>
      </c>
      <c r="Q479" s="197">
        <v>3.0000000000000001E-5</v>
      </c>
      <c r="R479" s="197">
        <f>Q479*H479</f>
        <v>2.7599999999999999E-4</v>
      </c>
      <c r="S479" s="197">
        <v>0</v>
      </c>
      <c r="T479" s="198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9" t="s">
        <v>320</v>
      </c>
      <c r="AT479" s="199" t="s">
        <v>122</v>
      </c>
      <c r="AU479" s="199" t="s">
        <v>127</v>
      </c>
      <c r="AY479" s="17" t="s">
        <v>119</v>
      </c>
      <c r="BE479" s="200">
        <f>IF(N479="základní",J479,0)</f>
        <v>0</v>
      </c>
      <c r="BF479" s="200">
        <f>IF(N479="snížená",J479,0)</f>
        <v>0</v>
      </c>
      <c r="BG479" s="200">
        <f>IF(N479="zákl. přenesená",J479,0)</f>
        <v>0</v>
      </c>
      <c r="BH479" s="200">
        <f>IF(N479="sníž. přenesená",J479,0)</f>
        <v>0</v>
      </c>
      <c r="BI479" s="200">
        <f>IF(N479="nulová",J479,0)</f>
        <v>0</v>
      </c>
      <c r="BJ479" s="17" t="s">
        <v>127</v>
      </c>
      <c r="BK479" s="200">
        <f>ROUND(I479*H479,2)</f>
        <v>0</v>
      </c>
      <c r="BL479" s="17" t="s">
        <v>320</v>
      </c>
      <c r="BM479" s="199" t="s">
        <v>2395</v>
      </c>
    </row>
    <row r="480" spans="1:65" s="13" customFormat="1" ht="11.25">
      <c r="B480" s="201"/>
      <c r="C480" s="202"/>
      <c r="D480" s="203" t="s">
        <v>129</v>
      </c>
      <c r="E480" s="204" t="s">
        <v>1</v>
      </c>
      <c r="F480" s="205" t="s">
        <v>1631</v>
      </c>
      <c r="G480" s="202"/>
      <c r="H480" s="204" t="s">
        <v>1</v>
      </c>
      <c r="I480" s="206"/>
      <c r="J480" s="202"/>
      <c r="K480" s="202"/>
      <c r="L480" s="207"/>
      <c r="M480" s="208"/>
      <c r="N480" s="209"/>
      <c r="O480" s="209"/>
      <c r="P480" s="209"/>
      <c r="Q480" s="209"/>
      <c r="R480" s="209"/>
      <c r="S480" s="209"/>
      <c r="T480" s="210"/>
      <c r="AT480" s="211" t="s">
        <v>129</v>
      </c>
      <c r="AU480" s="211" t="s">
        <v>127</v>
      </c>
      <c r="AV480" s="13" t="s">
        <v>80</v>
      </c>
      <c r="AW480" s="13" t="s">
        <v>30</v>
      </c>
      <c r="AX480" s="13" t="s">
        <v>72</v>
      </c>
      <c r="AY480" s="211" t="s">
        <v>119</v>
      </c>
    </row>
    <row r="481" spans="1:65" s="13" customFormat="1" ht="11.25">
      <c r="B481" s="201"/>
      <c r="C481" s="202"/>
      <c r="D481" s="203" t="s">
        <v>129</v>
      </c>
      <c r="E481" s="204" t="s">
        <v>1</v>
      </c>
      <c r="F481" s="205" t="s">
        <v>248</v>
      </c>
      <c r="G481" s="202"/>
      <c r="H481" s="204" t="s">
        <v>1</v>
      </c>
      <c r="I481" s="206"/>
      <c r="J481" s="202"/>
      <c r="K481" s="202"/>
      <c r="L481" s="207"/>
      <c r="M481" s="208"/>
      <c r="N481" s="209"/>
      <c r="O481" s="209"/>
      <c r="P481" s="209"/>
      <c r="Q481" s="209"/>
      <c r="R481" s="209"/>
      <c r="S481" s="209"/>
      <c r="T481" s="210"/>
      <c r="AT481" s="211" t="s">
        <v>129</v>
      </c>
      <c r="AU481" s="211" t="s">
        <v>127</v>
      </c>
      <c r="AV481" s="13" t="s">
        <v>80</v>
      </c>
      <c r="AW481" s="13" t="s">
        <v>30</v>
      </c>
      <c r="AX481" s="13" t="s">
        <v>72</v>
      </c>
      <c r="AY481" s="211" t="s">
        <v>119</v>
      </c>
    </row>
    <row r="482" spans="1:65" s="14" customFormat="1" ht="11.25">
      <c r="B482" s="212"/>
      <c r="C482" s="213"/>
      <c r="D482" s="203" t="s">
        <v>129</v>
      </c>
      <c r="E482" s="214" t="s">
        <v>1</v>
      </c>
      <c r="F482" s="215" t="s">
        <v>2396</v>
      </c>
      <c r="G482" s="213"/>
      <c r="H482" s="216">
        <v>5.6</v>
      </c>
      <c r="I482" s="217"/>
      <c r="J482" s="213"/>
      <c r="K482" s="213"/>
      <c r="L482" s="218"/>
      <c r="M482" s="219"/>
      <c r="N482" s="220"/>
      <c r="O482" s="220"/>
      <c r="P482" s="220"/>
      <c r="Q482" s="220"/>
      <c r="R482" s="220"/>
      <c r="S482" s="220"/>
      <c r="T482" s="221"/>
      <c r="AT482" s="222" t="s">
        <v>129</v>
      </c>
      <c r="AU482" s="222" t="s">
        <v>127</v>
      </c>
      <c r="AV482" s="14" t="s">
        <v>127</v>
      </c>
      <c r="AW482" s="14" t="s">
        <v>30</v>
      </c>
      <c r="AX482" s="14" t="s">
        <v>72</v>
      </c>
      <c r="AY482" s="222" t="s">
        <v>119</v>
      </c>
    </row>
    <row r="483" spans="1:65" s="13" customFormat="1" ht="11.25">
      <c r="B483" s="201"/>
      <c r="C483" s="202"/>
      <c r="D483" s="203" t="s">
        <v>129</v>
      </c>
      <c r="E483" s="204" t="s">
        <v>1</v>
      </c>
      <c r="F483" s="205" t="s">
        <v>246</v>
      </c>
      <c r="G483" s="202"/>
      <c r="H483" s="204" t="s">
        <v>1</v>
      </c>
      <c r="I483" s="206"/>
      <c r="J483" s="202"/>
      <c r="K483" s="202"/>
      <c r="L483" s="207"/>
      <c r="M483" s="208"/>
      <c r="N483" s="209"/>
      <c r="O483" s="209"/>
      <c r="P483" s="209"/>
      <c r="Q483" s="209"/>
      <c r="R483" s="209"/>
      <c r="S483" s="209"/>
      <c r="T483" s="210"/>
      <c r="AT483" s="211" t="s">
        <v>129</v>
      </c>
      <c r="AU483" s="211" t="s">
        <v>127</v>
      </c>
      <c r="AV483" s="13" t="s">
        <v>80</v>
      </c>
      <c r="AW483" s="13" t="s">
        <v>30</v>
      </c>
      <c r="AX483" s="13" t="s">
        <v>72</v>
      </c>
      <c r="AY483" s="211" t="s">
        <v>119</v>
      </c>
    </row>
    <row r="484" spans="1:65" s="14" customFormat="1" ht="11.25">
      <c r="B484" s="212"/>
      <c r="C484" s="213"/>
      <c r="D484" s="203" t="s">
        <v>129</v>
      </c>
      <c r="E484" s="214" t="s">
        <v>1</v>
      </c>
      <c r="F484" s="215" t="s">
        <v>2397</v>
      </c>
      <c r="G484" s="213"/>
      <c r="H484" s="216">
        <v>3.6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129</v>
      </c>
      <c r="AU484" s="222" t="s">
        <v>127</v>
      </c>
      <c r="AV484" s="14" t="s">
        <v>127</v>
      </c>
      <c r="AW484" s="14" t="s">
        <v>30</v>
      </c>
      <c r="AX484" s="14" t="s">
        <v>72</v>
      </c>
      <c r="AY484" s="222" t="s">
        <v>119</v>
      </c>
    </row>
    <row r="485" spans="1:65" s="15" customFormat="1" ht="11.25">
      <c r="B485" s="223"/>
      <c r="C485" s="224"/>
      <c r="D485" s="203" t="s">
        <v>129</v>
      </c>
      <c r="E485" s="225" t="s">
        <v>1</v>
      </c>
      <c r="F485" s="226" t="s">
        <v>138</v>
      </c>
      <c r="G485" s="224"/>
      <c r="H485" s="227">
        <v>9.1999999999999993</v>
      </c>
      <c r="I485" s="228"/>
      <c r="J485" s="224"/>
      <c r="K485" s="224"/>
      <c r="L485" s="229"/>
      <c r="M485" s="230"/>
      <c r="N485" s="231"/>
      <c r="O485" s="231"/>
      <c r="P485" s="231"/>
      <c r="Q485" s="231"/>
      <c r="R485" s="231"/>
      <c r="S485" s="231"/>
      <c r="T485" s="232"/>
      <c r="AT485" s="233" t="s">
        <v>129</v>
      </c>
      <c r="AU485" s="233" t="s">
        <v>127</v>
      </c>
      <c r="AV485" s="15" t="s">
        <v>126</v>
      </c>
      <c r="AW485" s="15" t="s">
        <v>30</v>
      </c>
      <c r="AX485" s="15" t="s">
        <v>80</v>
      </c>
      <c r="AY485" s="233" t="s">
        <v>119</v>
      </c>
    </row>
    <row r="486" spans="1:65" s="2" customFormat="1" ht="24.2" customHeight="1">
      <c r="A486" s="34"/>
      <c r="B486" s="35"/>
      <c r="C486" s="187" t="s">
        <v>1022</v>
      </c>
      <c r="D486" s="187" t="s">
        <v>122</v>
      </c>
      <c r="E486" s="188" t="s">
        <v>1644</v>
      </c>
      <c r="F486" s="189" t="s">
        <v>1645</v>
      </c>
      <c r="G486" s="190" t="s">
        <v>125</v>
      </c>
      <c r="H486" s="191">
        <v>5.05</v>
      </c>
      <c r="I486" s="192"/>
      <c r="J486" s="193">
        <f>ROUND(I486*H486,2)</f>
        <v>0</v>
      </c>
      <c r="K486" s="194"/>
      <c r="L486" s="39"/>
      <c r="M486" s="195" t="s">
        <v>1</v>
      </c>
      <c r="N486" s="196" t="s">
        <v>38</v>
      </c>
      <c r="O486" s="71"/>
      <c r="P486" s="197">
        <f>O486*H486</f>
        <v>0</v>
      </c>
      <c r="Q486" s="197">
        <v>5.0000000000000002E-5</v>
      </c>
      <c r="R486" s="197">
        <f>Q486*H486</f>
        <v>2.5250000000000001E-4</v>
      </c>
      <c r="S486" s="197">
        <v>0</v>
      </c>
      <c r="T486" s="198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9" t="s">
        <v>320</v>
      </c>
      <c r="AT486" s="199" t="s">
        <v>122</v>
      </c>
      <c r="AU486" s="199" t="s">
        <v>127</v>
      </c>
      <c r="AY486" s="17" t="s">
        <v>119</v>
      </c>
      <c r="BE486" s="200">
        <f>IF(N486="základní",J486,0)</f>
        <v>0</v>
      </c>
      <c r="BF486" s="200">
        <f>IF(N486="snížená",J486,0)</f>
        <v>0</v>
      </c>
      <c r="BG486" s="200">
        <f>IF(N486="zákl. přenesená",J486,0)</f>
        <v>0</v>
      </c>
      <c r="BH486" s="200">
        <f>IF(N486="sníž. přenesená",J486,0)</f>
        <v>0</v>
      </c>
      <c r="BI486" s="200">
        <f>IF(N486="nulová",J486,0)</f>
        <v>0</v>
      </c>
      <c r="BJ486" s="17" t="s">
        <v>127</v>
      </c>
      <c r="BK486" s="200">
        <f>ROUND(I486*H486,2)</f>
        <v>0</v>
      </c>
      <c r="BL486" s="17" t="s">
        <v>320</v>
      </c>
      <c r="BM486" s="199" t="s">
        <v>2398</v>
      </c>
    </row>
    <row r="487" spans="1:65" s="13" customFormat="1" ht="11.25">
      <c r="B487" s="201"/>
      <c r="C487" s="202"/>
      <c r="D487" s="203" t="s">
        <v>129</v>
      </c>
      <c r="E487" s="204" t="s">
        <v>1</v>
      </c>
      <c r="F487" s="205" t="s">
        <v>248</v>
      </c>
      <c r="G487" s="202"/>
      <c r="H487" s="204" t="s">
        <v>1</v>
      </c>
      <c r="I487" s="206"/>
      <c r="J487" s="202"/>
      <c r="K487" s="202"/>
      <c r="L487" s="207"/>
      <c r="M487" s="208"/>
      <c r="N487" s="209"/>
      <c r="O487" s="209"/>
      <c r="P487" s="209"/>
      <c r="Q487" s="209"/>
      <c r="R487" s="209"/>
      <c r="S487" s="209"/>
      <c r="T487" s="210"/>
      <c r="AT487" s="211" t="s">
        <v>129</v>
      </c>
      <c r="AU487" s="211" t="s">
        <v>127</v>
      </c>
      <c r="AV487" s="13" t="s">
        <v>80</v>
      </c>
      <c r="AW487" s="13" t="s">
        <v>30</v>
      </c>
      <c r="AX487" s="13" t="s">
        <v>72</v>
      </c>
      <c r="AY487" s="211" t="s">
        <v>119</v>
      </c>
    </row>
    <row r="488" spans="1:65" s="14" customFormat="1" ht="11.25">
      <c r="B488" s="212"/>
      <c r="C488" s="213"/>
      <c r="D488" s="203" t="s">
        <v>129</v>
      </c>
      <c r="E488" s="214" t="s">
        <v>1</v>
      </c>
      <c r="F488" s="215" t="s">
        <v>2399</v>
      </c>
      <c r="G488" s="213"/>
      <c r="H488" s="216">
        <v>2.3903999999999996</v>
      </c>
      <c r="I488" s="217"/>
      <c r="J488" s="213"/>
      <c r="K488" s="213"/>
      <c r="L488" s="218"/>
      <c r="M488" s="219"/>
      <c r="N488" s="220"/>
      <c r="O488" s="220"/>
      <c r="P488" s="220"/>
      <c r="Q488" s="220"/>
      <c r="R488" s="220"/>
      <c r="S488" s="220"/>
      <c r="T488" s="221"/>
      <c r="AT488" s="222" t="s">
        <v>129</v>
      </c>
      <c r="AU488" s="222" t="s">
        <v>127</v>
      </c>
      <c r="AV488" s="14" t="s">
        <v>127</v>
      </c>
      <c r="AW488" s="14" t="s">
        <v>30</v>
      </c>
      <c r="AX488" s="14" t="s">
        <v>72</v>
      </c>
      <c r="AY488" s="222" t="s">
        <v>119</v>
      </c>
    </row>
    <row r="489" spans="1:65" s="13" customFormat="1" ht="11.25">
      <c r="B489" s="201"/>
      <c r="C489" s="202"/>
      <c r="D489" s="203" t="s">
        <v>129</v>
      </c>
      <c r="E489" s="204" t="s">
        <v>1</v>
      </c>
      <c r="F489" s="205" t="s">
        <v>246</v>
      </c>
      <c r="G489" s="202"/>
      <c r="H489" s="204" t="s">
        <v>1</v>
      </c>
      <c r="I489" s="206"/>
      <c r="J489" s="202"/>
      <c r="K489" s="202"/>
      <c r="L489" s="207"/>
      <c r="M489" s="208"/>
      <c r="N489" s="209"/>
      <c r="O489" s="209"/>
      <c r="P489" s="209"/>
      <c r="Q489" s="209"/>
      <c r="R489" s="209"/>
      <c r="S489" s="209"/>
      <c r="T489" s="210"/>
      <c r="AT489" s="211" t="s">
        <v>129</v>
      </c>
      <c r="AU489" s="211" t="s">
        <v>127</v>
      </c>
      <c r="AV489" s="13" t="s">
        <v>80</v>
      </c>
      <c r="AW489" s="13" t="s">
        <v>30</v>
      </c>
      <c r="AX489" s="13" t="s">
        <v>72</v>
      </c>
      <c r="AY489" s="211" t="s">
        <v>119</v>
      </c>
    </row>
    <row r="490" spans="1:65" s="14" customFormat="1" ht="11.25">
      <c r="B490" s="212"/>
      <c r="C490" s="213"/>
      <c r="D490" s="203" t="s">
        <v>129</v>
      </c>
      <c r="E490" s="214" t="s">
        <v>1</v>
      </c>
      <c r="F490" s="215" t="s">
        <v>2400</v>
      </c>
      <c r="G490" s="213"/>
      <c r="H490" s="216">
        <v>1.04</v>
      </c>
      <c r="I490" s="217"/>
      <c r="J490" s="213"/>
      <c r="K490" s="213"/>
      <c r="L490" s="218"/>
      <c r="M490" s="219"/>
      <c r="N490" s="220"/>
      <c r="O490" s="220"/>
      <c r="P490" s="220"/>
      <c r="Q490" s="220"/>
      <c r="R490" s="220"/>
      <c r="S490" s="220"/>
      <c r="T490" s="221"/>
      <c r="AT490" s="222" t="s">
        <v>129</v>
      </c>
      <c r="AU490" s="222" t="s">
        <v>127</v>
      </c>
      <c r="AV490" s="14" t="s">
        <v>127</v>
      </c>
      <c r="AW490" s="14" t="s">
        <v>30</v>
      </c>
      <c r="AX490" s="14" t="s">
        <v>72</v>
      </c>
      <c r="AY490" s="222" t="s">
        <v>119</v>
      </c>
    </row>
    <row r="491" spans="1:65" s="13" customFormat="1" ht="11.25">
      <c r="B491" s="201"/>
      <c r="C491" s="202"/>
      <c r="D491" s="203" t="s">
        <v>129</v>
      </c>
      <c r="E491" s="204" t="s">
        <v>1</v>
      </c>
      <c r="F491" s="205" t="s">
        <v>2401</v>
      </c>
      <c r="G491" s="202"/>
      <c r="H491" s="204" t="s">
        <v>1</v>
      </c>
      <c r="I491" s="206"/>
      <c r="J491" s="202"/>
      <c r="K491" s="202"/>
      <c r="L491" s="207"/>
      <c r="M491" s="208"/>
      <c r="N491" s="209"/>
      <c r="O491" s="209"/>
      <c r="P491" s="209"/>
      <c r="Q491" s="209"/>
      <c r="R491" s="209"/>
      <c r="S491" s="209"/>
      <c r="T491" s="210"/>
      <c r="AT491" s="211" t="s">
        <v>129</v>
      </c>
      <c r="AU491" s="211" t="s">
        <v>127</v>
      </c>
      <c r="AV491" s="13" t="s">
        <v>80</v>
      </c>
      <c r="AW491" s="13" t="s">
        <v>30</v>
      </c>
      <c r="AX491" s="13" t="s">
        <v>72</v>
      </c>
      <c r="AY491" s="211" t="s">
        <v>119</v>
      </c>
    </row>
    <row r="492" spans="1:65" s="14" customFormat="1" ht="11.25">
      <c r="B492" s="212"/>
      <c r="C492" s="213"/>
      <c r="D492" s="203" t="s">
        <v>129</v>
      </c>
      <c r="E492" s="214" t="s">
        <v>1</v>
      </c>
      <c r="F492" s="215" t="s">
        <v>2402</v>
      </c>
      <c r="G492" s="213"/>
      <c r="H492" s="216">
        <v>1.62</v>
      </c>
      <c r="I492" s="217"/>
      <c r="J492" s="213"/>
      <c r="K492" s="213"/>
      <c r="L492" s="218"/>
      <c r="M492" s="219"/>
      <c r="N492" s="220"/>
      <c r="O492" s="220"/>
      <c r="P492" s="220"/>
      <c r="Q492" s="220"/>
      <c r="R492" s="220"/>
      <c r="S492" s="220"/>
      <c r="T492" s="221"/>
      <c r="AT492" s="222" t="s">
        <v>129</v>
      </c>
      <c r="AU492" s="222" t="s">
        <v>127</v>
      </c>
      <c r="AV492" s="14" t="s">
        <v>127</v>
      </c>
      <c r="AW492" s="14" t="s">
        <v>30</v>
      </c>
      <c r="AX492" s="14" t="s">
        <v>72</v>
      </c>
      <c r="AY492" s="222" t="s">
        <v>119</v>
      </c>
    </row>
    <row r="493" spans="1:65" s="15" customFormat="1" ht="11.25">
      <c r="B493" s="223"/>
      <c r="C493" s="224"/>
      <c r="D493" s="203" t="s">
        <v>129</v>
      </c>
      <c r="E493" s="225" t="s">
        <v>1</v>
      </c>
      <c r="F493" s="226" t="s">
        <v>138</v>
      </c>
      <c r="G493" s="224"/>
      <c r="H493" s="227">
        <v>5.0503999999999998</v>
      </c>
      <c r="I493" s="228"/>
      <c r="J493" s="224"/>
      <c r="K493" s="224"/>
      <c r="L493" s="229"/>
      <c r="M493" s="230"/>
      <c r="N493" s="231"/>
      <c r="O493" s="231"/>
      <c r="P493" s="231"/>
      <c r="Q493" s="231"/>
      <c r="R493" s="231"/>
      <c r="S493" s="231"/>
      <c r="T493" s="232"/>
      <c r="AT493" s="233" t="s">
        <v>129</v>
      </c>
      <c r="AU493" s="233" t="s">
        <v>127</v>
      </c>
      <c r="AV493" s="15" t="s">
        <v>126</v>
      </c>
      <c r="AW493" s="15" t="s">
        <v>30</v>
      </c>
      <c r="AX493" s="15" t="s">
        <v>80</v>
      </c>
      <c r="AY493" s="233" t="s">
        <v>119</v>
      </c>
    </row>
    <row r="494" spans="1:65" s="2" customFormat="1" ht="24.2" customHeight="1">
      <c r="A494" s="34"/>
      <c r="B494" s="35"/>
      <c r="C494" s="187" t="s">
        <v>1026</v>
      </c>
      <c r="D494" s="187" t="s">
        <v>122</v>
      </c>
      <c r="E494" s="188" t="s">
        <v>2403</v>
      </c>
      <c r="F494" s="189" t="s">
        <v>2404</v>
      </c>
      <c r="G494" s="190" t="s">
        <v>195</v>
      </c>
      <c r="H494" s="191">
        <v>1E-3</v>
      </c>
      <c r="I494" s="192"/>
      <c r="J494" s="193">
        <f>ROUND(I494*H494,2)</f>
        <v>0</v>
      </c>
      <c r="K494" s="194"/>
      <c r="L494" s="39"/>
      <c r="M494" s="195" t="s">
        <v>1</v>
      </c>
      <c r="N494" s="196" t="s">
        <v>38</v>
      </c>
      <c r="O494" s="71"/>
      <c r="P494" s="197">
        <f>O494*H494</f>
        <v>0</v>
      </c>
      <c r="Q494" s="197">
        <v>0</v>
      </c>
      <c r="R494" s="197">
        <f>Q494*H494</f>
        <v>0</v>
      </c>
      <c r="S494" s="197">
        <v>0</v>
      </c>
      <c r="T494" s="198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9" t="s">
        <v>320</v>
      </c>
      <c r="AT494" s="199" t="s">
        <v>122</v>
      </c>
      <c r="AU494" s="199" t="s">
        <v>127</v>
      </c>
      <c r="AY494" s="17" t="s">
        <v>119</v>
      </c>
      <c r="BE494" s="200">
        <f>IF(N494="základní",J494,0)</f>
        <v>0</v>
      </c>
      <c r="BF494" s="200">
        <f>IF(N494="snížená",J494,0)</f>
        <v>0</v>
      </c>
      <c r="BG494" s="200">
        <f>IF(N494="zákl. přenesená",J494,0)</f>
        <v>0</v>
      </c>
      <c r="BH494" s="200">
        <f>IF(N494="sníž. přenesená",J494,0)</f>
        <v>0</v>
      </c>
      <c r="BI494" s="200">
        <f>IF(N494="nulová",J494,0)</f>
        <v>0</v>
      </c>
      <c r="BJ494" s="17" t="s">
        <v>127</v>
      </c>
      <c r="BK494" s="200">
        <f>ROUND(I494*H494,2)</f>
        <v>0</v>
      </c>
      <c r="BL494" s="17" t="s">
        <v>320</v>
      </c>
      <c r="BM494" s="199" t="s">
        <v>2405</v>
      </c>
    </row>
    <row r="495" spans="1:65" s="2" customFormat="1" ht="24.2" customHeight="1">
      <c r="A495" s="34"/>
      <c r="B495" s="35"/>
      <c r="C495" s="187" t="s">
        <v>1030</v>
      </c>
      <c r="D495" s="187" t="s">
        <v>122</v>
      </c>
      <c r="E495" s="188" t="s">
        <v>1652</v>
      </c>
      <c r="F495" s="189" t="s">
        <v>1653</v>
      </c>
      <c r="G495" s="190" t="s">
        <v>195</v>
      </c>
      <c r="H495" s="191">
        <v>1E-3</v>
      </c>
      <c r="I495" s="192"/>
      <c r="J495" s="193">
        <f>ROUND(I495*H495,2)</f>
        <v>0</v>
      </c>
      <c r="K495" s="194"/>
      <c r="L495" s="39"/>
      <c r="M495" s="195" t="s">
        <v>1</v>
      </c>
      <c r="N495" s="196" t="s">
        <v>38</v>
      </c>
      <c r="O495" s="71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9" t="s">
        <v>320</v>
      </c>
      <c r="AT495" s="199" t="s">
        <v>122</v>
      </c>
      <c r="AU495" s="199" t="s">
        <v>127</v>
      </c>
      <c r="AY495" s="17" t="s">
        <v>119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7" t="s">
        <v>127</v>
      </c>
      <c r="BK495" s="200">
        <f>ROUND(I495*H495,2)</f>
        <v>0</v>
      </c>
      <c r="BL495" s="17" t="s">
        <v>320</v>
      </c>
      <c r="BM495" s="199" t="s">
        <v>2406</v>
      </c>
    </row>
    <row r="496" spans="1:65" s="12" customFormat="1" ht="22.9" customHeight="1">
      <c r="B496" s="171"/>
      <c r="C496" s="172"/>
      <c r="D496" s="173" t="s">
        <v>71</v>
      </c>
      <c r="E496" s="185" t="s">
        <v>1655</v>
      </c>
      <c r="F496" s="185" t="s">
        <v>1656</v>
      </c>
      <c r="G496" s="172"/>
      <c r="H496" s="172"/>
      <c r="I496" s="175"/>
      <c r="J496" s="186">
        <f>BK496</f>
        <v>0</v>
      </c>
      <c r="K496" s="172"/>
      <c r="L496" s="177"/>
      <c r="M496" s="178"/>
      <c r="N496" s="179"/>
      <c r="O496" s="179"/>
      <c r="P496" s="180">
        <f>SUM(P497:P522)</f>
        <v>0</v>
      </c>
      <c r="Q496" s="179"/>
      <c r="R496" s="180">
        <f>SUM(R497:R522)</f>
        <v>7.0156000000000012E-3</v>
      </c>
      <c r="S496" s="179"/>
      <c r="T496" s="181">
        <f>SUM(T497:T522)</f>
        <v>0.23331999999999997</v>
      </c>
      <c r="AR496" s="182" t="s">
        <v>127</v>
      </c>
      <c r="AT496" s="183" t="s">
        <v>71</v>
      </c>
      <c r="AU496" s="183" t="s">
        <v>80</v>
      </c>
      <c r="AY496" s="182" t="s">
        <v>119</v>
      </c>
      <c r="BK496" s="184">
        <f>SUM(BK497:BK522)</f>
        <v>0</v>
      </c>
    </row>
    <row r="497" spans="1:65" s="2" customFormat="1" ht="24.2" customHeight="1">
      <c r="A497" s="34"/>
      <c r="B497" s="35"/>
      <c r="C497" s="187" t="s">
        <v>1035</v>
      </c>
      <c r="D497" s="187" t="s">
        <v>122</v>
      </c>
      <c r="E497" s="188" t="s">
        <v>1658</v>
      </c>
      <c r="F497" s="189" t="s">
        <v>1659</v>
      </c>
      <c r="G497" s="190" t="s">
        <v>390</v>
      </c>
      <c r="H497" s="191">
        <v>24.16</v>
      </c>
      <c r="I497" s="192"/>
      <c r="J497" s="193">
        <f>ROUND(I497*H497,2)</f>
        <v>0</v>
      </c>
      <c r="K497" s="194"/>
      <c r="L497" s="39"/>
      <c r="M497" s="195" t="s">
        <v>1</v>
      </c>
      <c r="N497" s="196" t="s">
        <v>38</v>
      </c>
      <c r="O497" s="71"/>
      <c r="P497" s="197">
        <f>O497*H497</f>
        <v>0</v>
      </c>
      <c r="Q497" s="197">
        <v>0</v>
      </c>
      <c r="R497" s="197">
        <f>Q497*H497</f>
        <v>0</v>
      </c>
      <c r="S497" s="197">
        <v>1E-3</v>
      </c>
      <c r="T497" s="198">
        <f>S497*H497</f>
        <v>2.4160000000000001E-2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9" t="s">
        <v>320</v>
      </c>
      <c r="AT497" s="199" t="s">
        <v>122</v>
      </c>
      <c r="AU497" s="199" t="s">
        <v>127</v>
      </c>
      <c r="AY497" s="17" t="s">
        <v>119</v>
      </c>
      <c r="BE497" s="200">
        <f>IF(N497="základní",J497,0)</f>
        <v>0</v>
      </c>
      <c r="BF497" s="200">
        <f>IF(N497="snížená",J497,0)</f>
        <v>0</v>
      </c>
      <c r="BG497" s="200">
        <f>IF(N497="zákl. přenesená",J497,0)</f>
        <v>0</v>
      </c>
      <c r="BH497" s="200">
        <f>IF(N497="sníž. přenesená",J497,0)</f>
        <v>0</v>
      </c>
      <c r="BI497" s="200">
        <f>IF(N497="nulová",J497,0)</f>
        <v>0</v>
      </c>
      <c r="BJ497" s="17" t="s">
        <v>127</v>
      </c>
      <c r="BK497" s="200">
        <f>ROUND(I497*H497,2)</f>
        <v>0</v>
      </c>
      <c r="BL497" s="17" t="s">
        <v>320</v>
      </c>
      <c r="BM497" s="199" t="s">
        <v>2407</v>
      </c>
    </row>
    <row r="498" spans="1:65" s="13" customFormat="1" ht="11.25">
      <c r="B498" s="201"/>
      <c r="C498" s="202"/>
      <c r="D498" s="203" t="s">
        <v>129</v>
      </c>
      <c r="E498" s="204" t="s">
        <v>1</v>
      </c>
      <c r="F498" s="205" t="s">
        <v>1528</v>
      </c>
      <c r="G498" s="202"/>
      <c r="H498" s="204" t="s">
        <v>1</v>
      </c>
      <c r="I498" s="206"/>
      <c r="J498" s="202"/>
      <c r="K498" s="202"/>
      <c r="L498" s="207"/>
      <c r="M498" s="208"/>
      <c r="N498" s="209"/>
      <c r="O498" s="209"/>
      <c r="P498" s="209"/>
      <c r="Q498" s="209"/>
      <c r="R498" s="209"/>
      <c r="S498" s="209"/>
      <c r="T498" s="210"/>
      <c r="AT498" s="211" t="s">
        <v>129</v>
      </c>
      <c r="AU498" s="211" t="s">
        <v>127</v>
      </c>
      <c r="AV498" s="13" t="s">
        <v>80</v>
      </c>
      <c r="AW498" s="13" t="s">
        <v>30</v>
      </c>
      <c r="AX498" s="13" t="s">
        <v>72</v>
      </c>
      <c r="AY498" s="211" t="s">
        <v>119</v>
      </c>
    </row>
    <row r="499" spans="1:65" s="14" customFormat="1" ht="11.25">
      <c r="B499" s="212"/>
      <c r="C499" s="213"/>
      <c r="D499" s="203" t="s">
        <v>129</v>
      </c>
      <c r="E499" s="214" t="s">
        <v>1</v>
      </c>
      <c r="F499" s="215" t="s">
        <v>2408</v>
      </c>
      <c r="G499" s="213"/>
      <c r="H499" s="216">
        <v>14.679999999999998</v>
      </c>
      <c r="I499" s="217"/>
      <c r="J499" s="213"/>
      <c r="K499" s="213"/>
      <c r="L499" s="218"/>
      <c r="M499" s="219"/>
      <c r="N499" s="220"/>
      <c r="O499" s="220"/>
      <c r="P499" s="220"/>
      <c r="Q499" s="220"/>
      <c r="R499" s="220"/>
      <c r="S499" s="220"/>
      <c r="T499" s="221"/>
      <c r="AT499" s="222" t="s">
        <v>129</v>
      </c>
      <c r="AU499" s="222" t="s">
        <v>127</v>
      </c>
      <c r="AV499" s="14" t="s">
        <v>127</v>
      </c>
      <c r="AW499" s="14" t="s">
        <v>30</v>
      </c>
      <c r="AX499" s="14" t="s">
        <v>72</v>
      </c>
      <c r="AY499" s="222" t="s">
        <v>119</v>
      </c>
    </row>
    <row r="500" spans="1:65" s="13" customFormat="1" ht="11.25">
      <c r="B500" s="201"/>
      <c r="C500" s="202"/>
      <c r="D500" s="203" t="s">
        <v>129</v>
      </c>
      <c r="E500" s="204" t="s">
        <v>1</v>
      </c>
      <c r="F500" s="205" t="s">
        <v>225</v>
      </c>
      <c r="G500" s="202"/>
      <c r="H500" s="204" t="s">
        <v>1</v>
      </c>
      <c r="I500" s="206"/>
      <c r="J500" s="202"/>
      <c r="K500" s="202"/>
      <c r="L500" s="207"/>
      <c r="M500" s="208"/>
      <c r="N500" s="209"/>
      <c r="O500" s="209"/>
      <c r="P500" s="209"/>
      <c r="Q500" s="209"/>
      <c r="R500" s="209"/>
      <c r="S500" s="209"/>
      <c r="T500" s="210"/>
      <c r="AT500" s="211" t="s">
        <v>129</v>
      </c>
      <c r="AU500" s="211" t="s">
        <v>127</v>
      </c>
      <c r="AV500" s="13" t="s">
        <v>80</v>
      </c>
      <c r="AW500" s="13" t="s">
        <v>30</v>
      </c>
      <c r="AX500" s="13" t="s">
        <v>72</v>
      </c>
      <c r="AY500" s="211" t="s">
        <v>119</v>
      </c>
    </row>
    <row r="501" spans="1:65" s="14" customFormat="1" ht="11.25">
      <c r="B501" s="212"/>
      <c r="C501" s="213"/>
      <c r="D501" s="203" t="s">
        <v>129</v>
      </c>
      <c r="E501" s="214" t="s">
        <v>1</v>
      </c>
      <c r="F501" s="215" t="s">
        <v>2409</v>
      </c>
      <c r="G501" s="213"/>
      <c r="H501" s="216">
        <v>9.48</v>
      </c>
      <c r="I501" s="217"/>
      <c r="J501" s="213"/>
      <c r="K501" s="213"/>
      <c r="L501" s="218"/>
      <c r="M501" s="219"/>
      <c r="N501" s="220"/>
      <c r="O501" s="220"/>
      <c r="P501" s="220"/>
      <c r="Q501" s="220"/>
      <c r="R501" s="220"/>
      <c r="S501" s="220"/>
      <c r="T501" s="221"/>
      <c r="AT501" s="222" t="s">
        <v>129</v>
      </c>
      <c r="AU501" s="222" t="s">
        <v>127</v>
      </c>
      <c r="AV501" s="14" t="s">
        <v>127</v>
      </c>
      <c r="AW501" s="14" t="s">
        <v>30</v>
      </c>
      <c r="AX501" s="14" t="s">
        <v>72</v>
      </c>
      <c r="AY501" s="222" t="s">
        <v>119</v>
      </c>
    </row>
    <row r="502" spans="1:65" s="15" customFormat="1" ht="11.25">
      <c r="B502" s="223"/>
      <c r="C502" s="224"/>
      <c r="D502" s="203" t="s">
        <v>129</v>
      </c>
      <c r="E502" s="225" t="s">
        <v>1</v>
      </c>
      <c r="F502" s="226" t="s">
        <v>138</v>
      </c>
      <c r="G502" s="224"/>
      <c r="H502" s="227">
        <v>24.159999999999997</v>
      </c>
      <c r="I502" s="228"/>
      <c r="J502" s="224"/>
      <c r="K502" s="224"/>
      <c r="L502" s="229"/>
      <c r="M502" s="230"/>
      <c r="N502" s="231"/>
      <c r="O502" s="231"/>
      <c r="P502" s="231"/>
      <c r="Q502" s="231"/>
      <c r="R502" s="231"/>
      <c r="S502" s="231"/>
      <c r="T502" s="232"/>
      <c r="AT502" s="233" t="s">
        <v>129</v>
      </c>
      <c r="AU502" s="233" t="s">
        <v>127</v>
      </c>
      <c r="AV502" s="15" t="s">
        <v>126</v>
      </c>
      <c r="AW502" s="15" t="s">
        <v>30</v>
      </c>
      <c r="AX502" s="15" t="s">
        <v>80</v>
      </c>
      <c r="AY502" s="233" t="s">
        <v>119</v>
      </c>
    </row>
    <row r="503" spans="1:65" s="2" customFormat="1" ht="16.5" customHeight="1">
      <c r="A503" s="34"/>
      <c r="B503" s="35"/>
      <c r="C503" s="187" t="s">
        <v>1047</v>
      </c>
      <c r="D503" s="187" t="s">
        <v>122</v>
      </c>
      <c r="E503" s="188" t="s">
        <v>1666</v>
      </c>
      <c r="F503" s="189" t="s">
        <v>1667</v>
      </c>
      <c r="G503" s="190" t="s">
        <v>390</v>
      </c>
      <c r="H503" s="191">
        <v>32.479999999999997</v>
      </c>
      <c r="I503" s="192"/>
      <c r="J503" s="193">
        <f>ROUND(I503*H503,2)</f>
        <v>0</v>
      </c>
      <c r="K503" s="194"/>
      <c r="L503" s="39"/>
      <c r="M503" s="195" t="s">
        <v>1</v>
      </c>
      <c r="N503" s="196" t="s">
        <v>38</v>
      </c>
      <c r="O503" s="71"/>
      <c r="P503" s="197">
        <f>O503*H503</f>
        <v>0</v>
      </c>
      <c r="Q503" s="197">
        <v>0</v>
      </c>
      <c r="R503" s="197">
        <f>Q503*H503</f>
        <v>0</v>
      </c>
      <c r="S503" s="197">
        <v>0</v>
      </c>
      <c r="T503" s="198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99" t="s">
        <v>320</v>
      </c>
      <c r="AT503" s="199" t="s">
        <v>122</v>
      </c>
      <c r="AU503" s="199" t="s">
        <v>127</v>
      </c>
      <c r="AY503" s="17" t="s">
        <v>119</v>
      </c>
      <c r="BE503" s="200">
        <f>IF(N503="základní",J503,0)</f>
        <v>0</v>
      </c>
      <c r="BF503" s="200">
        <f>IF(N503="snížená",J503,0)</f>
        <v>0</v>
      </c>
      <c r="BG503" s="200">
        <f>IF(N503="zákl. přenesená",J503,0)</f>
        <v>0</v>
      </c>
      <c r="BH503" s="200">
        <f>IF(N503="sníž. přenesená",J503,0)</f>
        <v>0</v>
      </c>
      <c r="BI503" s="200">
        <f>IF(N503="nulová",J503,0)</f>
        <v>0</v>
      </c>
      <c r="BJ503" s="17" t="s">
        <v>127</v>
      </c>
      <c r="BK503" s="200">
        <f>ROUND(I503*H503,2)</f>
        <v>0</v>
      </c>
      <c r="BL503" s="17" t="s">
        <v>320</v>
      </c>
      <c r="BM503" s="199" t="s">
        <v>2410</v>
      </c>
    </row>
    <row r="504" spans="1:65" s="13" customFormat="1" ht="11.25">
      <c r="B504" s="201"/>
      <c r="C504" s="202"/>
      <c r="D504" s="203" t="s">
        <v>129</v>
      </c>
      <c r="E504" s="204" t="s">
        <v>1</v>
      </c>
      <c r="F504" s="205" t="s">
        <v>225</v>
      </c>
      <c r="G504" s="202"/>
      <c r="H504" s="204" t="s">
        <v>1</v>
      </c>
      <c r="I504" s="206"/>
      <c r="J504" s="202"/>
      <c r="K504" s="202"/>
      <c r="L504" s="207"/>
      <c r="M504" s="208"/>
      <c r="N504" s="209"/>
      <c r="O504" s="209"/>
      <c r="P504" s="209"/>
      <c r="Q504" s="209"/>
      <c r="R504" s="209"/>
      <c r="S504" s="209"/>
      <c r="T504" s="210"/>
      <c r="AT504" s="211" t="s">
        <v>129</v>
      </c>
      <c r="AU504" s="211" t="s">
        <v>127</v>
      </c>
      <c r="AV504" s="13" t="s">
        <v>80</v>
      </c>
      <c r="AW504" s="13" t="s">
        <v>30</v>
      </c>
      <c r="AX504" s="13" t="s">
        <v>72</v>
      </c>
      <c r="AY504" s="211" t="s">
        <v>119</v>
      </c>
    </row>
    <row r="505" spans="1:65" s="14" customFormat="1" ht="11.25">
      <c r="B505" s="212"/>
      <c r="C505" s="213"/>
      <c r="D505" s="203" t="s">
        <v>129</v>
      </c>
      <c r="E505" s="214" t="s">
        <v>1</v>
      </c>
      <c r="F505" s="215" t="s">
        <v>2411</v>
      </c>
      <c r="G505" s="213"/>
      <c r="H505" s="216">
        <v>11.28</v>
      </c>
      <c r="I505" s="217"/>
      <c r="J505" s="213"/>
      <c r="K505" s="213"/>
      <c r="L505" s="218"/>
      <c r="M505" s="219"/>
      <c r="N505" s="220"/>
      <c r="O505" s="220"/>
      <c r="P505" s="220"/>
      <c r="Q505" s="220"/>
      <c r="R505" s="220"/>
      <c r="S505" s="220"/>
      <c r="T505" s="221"/>
      <c r="AT505" s="222" t="s">
        <v>129</v>
      </c>
      <c r="AU505" s="222" t="s">
        <v>127</v>
      </c>
      <c r="AV505" s="14" t="s">
        <v>127</v>
      </c>
      <c r="AW505" s="14" t="s">
        <v>30</v>
      </c>
      <c r="AX505" s="14" t="s">
        <v>72</v>
      </c>
      <c r="AY505" s="222" t="s">
        <v>119</v>
      </c>
    </row>
    <row r="506" spans="1:65" s="13" customFormat="1" ht="11.25">
      <c r="B506" s="201"/>
      <c r="C506" s="202"/>
      <c r="D506" s="203" t="s">
        <v>129</v>
      </c>
      <c r="E506" s="204" t="s">
        <v>1</v>
      </c>
      <c r="F506" s="205" t="s">
        <v>232</v>
      </c>
      <c r="G506" s="202"/>
      <c r="H506" s="204" t="s">
        <v>1</v>
      </c>
      <c r="I506" s="206"/>
      <c r="J506" s="202"/>
      <c r="K506" s="202"/>
      <c r="L506" s="207"/>
      <c r="M506" s="208"/>
      <c r="N506" s="209"/>
      <c r="O506" s="209"/>
      <c r="P506" s="209"/>
      <c r="Q506" s="209"/>
      <c r="R506" s="209"/>
      <c r="S506" s="209"/>
      <c r="T506" s="210"/>
      <c r="AT506" s="211" t="s">
        <v>129</v>
      </c>
      <c r="AU506" s="211" t="s">
        <v>127</v>
      </c>
      <c r="AV506" s="13" t="s">
        <v>80</v>
      </c>
      <c r="AW506" s="13" t="s">
        <v>30</v>
      </c>
      <c r="AX506" s="13" t="s">
        <v>72</v>
      </c>
      <c r="AY506" s="211" t="s">
        <v>119</v>
      </c>
    </row>
    <row r="507" spans="1:65" s="14" customFormat="1" ht="11.25">
      <c r="B507" s="212"/>
      <c r="C507" s="213"/>
      <c r="D507" s="203" t="s">
        <v>129</v>
      </c>
      <c r="E507" s="214" t="s">
        <v>1</v>
      </c>
      <c r="F507" s="215" t="s">
        <v>2412</v>
      </c>
      <c r="G507" s="213"/>
      <c r="H507" s="216">
        <v>6.5200000000000014</v>
      </c>
      <c r="I507" s="217"/>
      <c r="J507" s="213"/>
      <c r="K507" s="213"/>
      <c r="L507" s="218"/>
      <c r="M507" s="219"/>
      <c r="N507" s="220"/>
      <c r="O507" s="220"/>
      <c r="P507" s="220"/>
      <c r="Q507" s="220"/>
      <c r="R507" s="220"/>
      <c r="S507" s="220"/>
      <c r="T507" s="221"/>
      <c r="AT507" s="222" t="s">
        <v>129</v>
      </c>
      <c r="AU507" s="222" t="s">
        <v>127</v>
      </c>
      <c r="AV507" s="14" t="s">
        <v>127</v>
      </c>
      <c r="AW507" s="14" t="s">
        <v>30</v>
      </c>
      <c r="AX507" s="14" t="s">
        <v>72</v>
      </c>
      <c r="AY507" s="222" t="s">
        <v>119</v>
      </c>
    </row>
    <row r="508" spans="1:65" s="13" customFormat="1" ht="11.25">
      <c r="B508" s="201"/>
      <c r="C508" s="202"/>
      <c r="D508" s="203" t="s">
        <v>129</v>
      </c>
      <c r="E508" s="204" t="s">
        <v>1</v>
      </c>
      <c r="F508" s="205" t="s">
        <v>1528</v>
      </c>
      <c r="G508" s="202"/>
      <c r="H508" s="204" t="s">
        <v>1</v>
      </c>
      <c r="I508" s="206"/>
      <c r="J508" s="202"/>
      <c r="K508" s="202"/>
      <c r="L508" s="207"/>
      <c r="M508" s="208"/>
      <c r="N508" s="209"/>
      <c r="O508" s="209"/>
      <c r="P508" s="209"/>
      <c r="Q508" s="209"/>
      <c r="R508" s="209"/>
      <c r="S508" s="209"/>
      <c r="T508" s="210"/>
      <c r="AT508" s="211" t="s">
        <v>129</v>
      </c>
      <c r="AU508" s="211" t="s">
        <v>127</v>
      </c>
      <c r="AV508" s="13" t="s">
        <v>80</v>
      </c>
      <c r="AW508" s="13" t="s">
        <v>30</v>
      </c>
      <c r="AX508" s="13" t="s">
        <v>72</v>
      </c>
      <c r="AY508" s="211" t="s">
        <v>119</v>
      </c>
    </row>
    <row r="509" spans="1:65" s="14" customFormat="1" ht="11.25">
      <c r="B509" s="212"/>
      <c r="C509" s="213"/>
      <c r="D509" s="203" t="s">
        <v>129</v>
      </c>
      <c r="E509" s="214" t="s">
        <v>1</v>
      </c>
      <c r="F509" s="215" t="s">
        <v>2413</v>
      </c>
      <c r="G509" s="213"/>
      <c r="H509" s="216">
        <v>14.679999999999998</v>
      </c>
      <c r="I509" s="217"/>
      <c r="J509" s="213"/>
      <c r="K509" s="213"/>
      <c r="L509" s="218"/>
      <c r="M509" s="219"/>
      <c r="N509" s="220"/>
      <c r="O509" s="220"/>
      <c r="P509" s="220"/>
      <c r="Q509" s="220"/>
      <c r="R509" s="220"/>
      <c r="S509" s="220"/>
      <c r="T509" s="221"/>
      <c r="AT509" s="222" t="s">
        <v>129</v>
      </c>
      <c r="AU509" s="222" t="s">
        <v>127</v>
      </c>
      <c r="AV509" s="14" t="s">
        <v>127</v>
      </c>
      <c r="AW509" s="14" t="s">
        <v>30</v>
      </c>
      <c r="AX509" s="14" t="s">
        <v>72</v>
      </c>
      <c r="AY509" s="222" t="s">
        <v>119</v>
      </c>
    </row>
    <row r="510" spans="1:65" s="15" customFormat="1" ht="11.25">
      <c r="B510" s="223"/>
      <c r="C510" s="224"/>
      <c r="D510" s="203" t="s">
        <v>129</v>
      </c>
      <c r="E510" s="225" t="s">
        <v>1</v>
      </c>
      <c r="F510" s="226" t="s">
        <v>138</v>
      </c>
      <c r="G510" s="224"/>
      <c r="H510" s="227">
        <v>32.479999999999997</v>
      </c>
      <c r="I510" s="228"/>
      <c r="J510" s="224"/>
      <c r="K510" s="224"/>
      <c r="L510" s="229"/>
      <c r="M510" s="230"/>
      <c r="N510" s="231"/>
      <c r="O510" s="231"/>
      <c r="P510" s="231"/>
      <c r="Q510" s="231"/>
      <c r="R510" s="231"/>
      <c r="S510" s="231"/>
      <c r="T510" s="232"/>
      <c r="AT510" s="233" t="s">
        <v>129</v>
      </c>
      <c r="AU510" s="233" t="s">
        <v>127</v>
      </c>
      <c r="AV510" s="15" t="s">
        <v>126</v>
      </c>
      <c r="AW510" s="15" t="s">
        <v>30</v>
      </c>
      <c r="AX510" s="15" t="s">
        <v>80</v>
      </c>
      <c r="AY510" s="233" t="s">
        <v>119</v>
      </c>
    </row>
    <row r="511" spans="1:65" s="2" customFormat="1" ht="16.5" customHeight="1">
      <c r="A511" s="34"/>
      <c r="B511" s="35"/>
      <c r="C511" s="239" t="s">
        <v>1062</v>
      </c>
      <c r="D511" s="239" t="s">
        <v>202</v>
      </c>
      <c r="E511" s="240" t="s">
        <v>1671</v>
      </c>
      <c r="F511" s="241" t="s">
        <v>1672</v>
      </c>
      <c r="G511" s="242" t="s">
        <v>390</v>
      </c>
      <c r="H511" s="243">
        <v>35.078000000000003</v>
      </c>
      <c r="I511" s="244"/>
      <c r="J511" s="245">
        <f>ROUND(I511*H511,2)</f>
        <v>0</v>
      </c>
      <c r="K511" s="246"/>
      <c r="L511" s="247"/>
      <c r="M511" s="248" t="s">
        <v>1</v>
      </c>
      <c r="N511" s="249" t="s">
        <v>38</v>
      </c>
      <c r="O511" s="71"/>
      <c r="P511" s="197">
        <f>O511*H511</f>
        <v>0</v>
      </c>
      <c r="Q511" s="197">
        <v>2.0000000000000001E-4</v>
      </c>
      <c r="R511" s="197">
        <f>Q511*H511</f>
        <v>7.0156000000000012E-3</v>
      </c>
      <c r="S511" s="197">
        <v>0</v>
      </c>
      <c r="T511" s="198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9" t="s">
        <v>406</v>
      </c>
      <c r="AT511" s="199" t="s">
        <v>202</v>
      </c>
      <c r="AU511" s="199" t="s">
        <v>127</v>
      </c>
      <c r="AY511" s="17" t="s">
        <v>119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7" t="s">
        <v>127</v>
      </c>
      <c r="BK511" s="200">
        <f>ROUND(I511*H511,2)</f>
        <v>0</v>
      </c>
      <c r="BL511" s="17" t="s">
        <v>320</v>
      </c>
      <c r="BM511" s="199" t="s">
        <v>2414</v>
      </c>
    </row>
    <row r="512" spans="1:65" s="14" customFormat="1" ht="11.25">
      <c r="B512" s="212"/>
      <c r="C512" s="213"/>
      <c r="D512" s="203" t="s">
        <v>129</v>
      </c>
      <c r="E512" s="213"/>
      <c r="F512" s="215" t="s">
        <v>2415</v>
      </c>
      <c r="G512" s="213"/>
      <c r="H512" s="216">
        <v>35.078000000000003</v>
      </c>
      <c r="I512" s="217"/>
      <c r="J512" s="213"/>
      <c r="K512" s="213"/>
      <c r="L512" s="218"/>
      <c r="M512" s="219"/>
      <c r="N512" s="220"/>
      <c r="O512" s="220"/>
      <c r="P512" s="220"/>
      <c r="Q512" s="220"/>
      <c r="R512" s="220"/>
      <c r="S512" s="220"/>
      <c r="T512" s="221"/>
      <c r="AT512" s="222" t="s">
        <v>129</v>
      </c>
      <c r="AU512" s="222" t="s">
        <v>127</v>
      </c>
      <c r="AV512" s="14" t="s">
        <v>127</v>
      </c>
      <c r="AW512" s="14" t="s">
        <v>4</v>
      </c>
      <c r="AX512" s="14" t="s">
        <v>80</v>
      </c>
      <c r="AY512" s="222" t="s">
        <v>119</v>
      </c>
    </row>
    <row r="513" spans="1:65" s="2" customFormat="1" ht="21.75" customHeight="1">
      <c r="A513" s="34"/>
      <c r="B513" s="35"/>
      <c r="C513" s="187" t="s">
        <v>1067</v>
      </c>
      <c r="D513" s="187" t="s">
        <v>122</v>
      </c>
      <c r="E513" s="188" t="s">
        <v>2416</v>
      </c>
      <c r="F513" s="189" t="s">
        <v>2417</v>
      </c>
      <c r="G513" s="190" t="s">
        <v>125</v>
      </c>
      <c r="H513" s="191">
        <v>29.88</v>
      </c>
      <c r="I513" s="192"/>
      <c r="J513" s="193">
        <f>ROUND(I513*H513,2)</f>
        <v>0</v>
      </c>
      <c r="K513" s="194"/>
      <c r="L513" s="39"/>
      <c r="M513" s="195" t="s">
        <v>1</v>
      </c>
      <c r="N513" s="196" t="s">
        <v>38</v>
      </c>
      <c r="O513" s="71"/>
      <c r="P513" s="197">
        <f>O513*H513</f>
        <v>0</v>
      </c>
      <c r="Q513" s="197">
        <v>0</v>
      </c>
      <c r="R513" s="197">
        <f>Q513*H513</f>
        <v>0</v>
      </c>
      <c r="S513" s="197">
        <v>7.0000000000000001E-3</v>
      </c>
      <c r="T513" s="198">
        <f>S513*H513</f>
        <v>0.20915999999999998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99" t="s">
        <v>320</v>
      </c>
      <c r="AT513" s="199" t="s">
        <v>122</v>
      </c>
      <c r="AU513" s="199" t="s">
        <v>127</v>
      </c>
      <c r="AY513" s="17" t="s">
        <v>119</v>
      </c>
      <c r="BE513" s="200">
        <f>IF(N513="základní",J513,0)</f>
        <v>0</v>
      </c>
      <c r="BF513" s="200">
        <f>IF(N513="snížená",J513,0)</f>
        <v>0</v>
      </c>
      <c r="BG513" s="200">
        <f>IF(N513="zákl. přenesená",J513,0)</f>
        <v>0</v>
      </c>
      <c r="BH513" s="200">
        <f>IF(N513="sníž. přenesená",J513,0)</f>
        <v>0</v>
      </c>
      <c r="BI513" s="200">
        <f>IF(N513="nulová",J513,0)</f>
        <v>0</v>
      </c>
      <c r="BJ513" s="17" t="s">
        <v>127</v>
      </c>
      <c r="BK513" s="200">
        <f>ROUND(I513*H513,2)</f>
        <v>0</v>
      </c>
      <c r="BL513" s="17" t="s">
        <v>320</v>
      </c>
      <c r="BM513" s="199" t="s">
        <v>2418</v>
      </c>
    </row>
    <row r="514" spans="1:65" s="13" customFormat="1" ht="11.25">
      <c r="B514" s="201"/>
      <c r="C514" s="202"/>
      <c r="D514" s="203" t="s">
        <v>129</v>
      </c>
      <c r="E514" s="204" t="s">
        <v>1</v>
      </c>
      <c r="F514" s="205" t="s">
        <v>225</v>
      </c>
      <c r="G514" s="202"/>
      <c r="H514" s="204" t="s">
        <v>1</v>
      </c>
      <c r="I514" s="206"/>
      <c r="J514" s="202"/>
      <c r="K514" s="202"/>
      <c r="L514" s="207"/>
      <c r="M514" s="208"/>
      <c r="N514" s="209"/>
      <c r="O514" s="209"/>
      <c r="P514" s="209"/>
      <c r="Q514" s="209"/>
      <c r="R514" s="209"/>
      <c r="S514" s="209"/>
      <c r="T514" s="210"/>
      <c r="AT514" s="211" t="s">
        <v>129</v>
      </c>
      <c r="AU514" s="211" t="s">
        <v>127</v>
      </c>
      <c r="AV514" s="13" t="s">
        <v>80</v>
      </c>
      <c r="AW514" s="13" t="s">
        <v>30</v>
      </c>
      <c r="AX514" s="13" t="s">
        <v>72</v>
      </c>
      <c r="AY514" s="211" t="s">
        <v>119</v>
      </c>
    </row>
    <row r="515" spans="1:65" s="14" customFormat="1" ht="11.25">
      <c r="B515" s="212"/>
      <c r="C515" s="213"/>
      <c r="D515" s="203" t="s">
        <v>129</v>
      </c>
      <c r="E515" s="214" t="s">
        <v>1</v>
      </c>
      <c r="F515" s="215" t="s">
        <v>2419</v>
      </c>
      <c r="G515" s="213"/>
      <c r="H515" s="216">
        <v>8.9499999999999993</v>
      </c>
      <c r="I515" s="217"/>
      <c r="J515" s="213"/>
      <c r="K515" s="213"/>
      <c r="L515" s="218"/>
      <c r="M515" s="219"/>
      <c r="N515" s="220"/>
      <c r="O515" s="220"/>
      <c r="P515" s="220"/>
      <c r="Q515" s="220"/>
      <c r="R515" s="220"/>
      <c r="S515" s="220"/>
      <c r="T515" s="221"/>
      <c r="AT515" s="222" t="s">
        <v>129</v>
      </c>
      <c r="AU515" s="222" t="s">
        <v>127</v>
      </c>
      <c r="AV515" s="14" t="s">
        <v>127</v>
      </c>
      <c r="AW515" s="14" t="s">
        <v>30</v>
      </c>
      <c r="AX515" s="14" t="s">
        <v>72</v>
      </c>
      <c r="AY515" s="222" t="s">
        <v>119</v>
      </c>
    </row>
    <row r="516" spans="1:65" s="13" customFormat="1" ht="11.25">
      <c r="B516" s="201"/>
      <c r="C516" s="202"/>
      <c r="D516" s="203" t="s">
        <v>129</v>
      </c>
      <c r="E516" s="204" t="s">
        <v>1</v>
      </c>
      <c r="F516" s="205" t="s">
        <v>1528</v>
      </c>
      <c r="G516" s="202"/>
      <c r="H516" s="204" t="s">
        <v>1</v>
      </c>
      <c r="I516" s="206"/>
      <c r="J516" s="202"/>
      <c r="K516" s="202"/>
      <c r="L516" s="207"/>
      <c r="M516" s="208"/>
      <c r="N516" s="209"/>
      <c r="O516" s="209"/>
      <c r="P516" s="209"/>
      <c r="Q516" s="209"/>
      <c r="R516" s="209"/>
      <c r="S516" s="209"/>
      <c r="T516" s="210"/>
      <c r="AT516" s="211" t="s">
        <v>129</v>
      </c>
      <c r="AU516" s="211" t="s">
        <v>127</v>
      </c>
      <c r="AV516" s="13" t="s">
        <v>80</v>
      </c>
      <c r="AW516" s="13" t="s">
        <v>30</v>
      </c>
      <c r="AX516" s="13" t="s">
        <v>72</v>
      </c>
      <c r="AY516" s="211" t="s">
        <v>119</v>
      </c>
    </row>
    <row r="517" spans="1:65" s="14" customFormat="1" ht="11.25">
      <c r="B517" s="212"/>
      <c r="C517" s="213"/>
      <c r="D517" s="203" t="s">
        <v>129</v>
      </c>
      <c r="E517" s="214" t="s">
        <v>1</v>
      </c>
      <c r="F517" s="215" t="s">
        <v>2420</v>
      </c>
      <c r="G517" s="213"/>
      <c r="H517" s="216">
        <v>15.65</v>
      </c>
      <c r="I517" s="217"/>
      <c r="J517" s="213"/>
      <c r="K517" s="213"/>
      <c r="L517" s="218"/>
      <c r="M517" s="219"/>
      <c r="N517" s="220"/>
      <c r="O517" s="220"/>
      <c r="P517" s="220"/>
      <c r="Q517" s="220"/>
      <c r="R517" s="220"/>
      <c r="S517" s="220"/>
      <c r="T517" s="221"/>
      <c r="AT517" s="222" t="s">
        <v>129</v>
      </c>
      <c r="AU517" s="222" t="s">
        <v>127</v>
      </c>
      <c r="AV517" s="14" t="s">
        <v>127</v>
      </c>
      <c r="AW517" s="14" t="s">
        <v>30</v>
      </c>
      <c r="AX517" s="14" t="s">
        <v>72</v>
      </c>
      <c r="AY517" s="222" t="s">
        <v>119</v>
      </c>
    </row>
    <row r="518" spans="1:65" s="13" customFormat="1" ht="11.25">
      <c r="B518" s="201"/>
      <c r="C518" s="202"/>
      <c r="D518" s="203" t="s">
        <v>129</v>
      </c>
      <c r="E518" s="204" t="s">
        <v>1</v>
      </c>
      <c r="F518" s="205" t="s">
        <v>232</v>
      </c>
      <c r="G518" s="202"/>
      <c r="H518" s="204" t="s">
        <v>1</v>
      </c>
      <c r="I518" s="206"/>
      <c r="J518" s="202"/>
      <c r="K518" s="202"/>
      <c r="L518" s="207"/>
      <c r="M518" s="208"/>
      <c r="N518" s="209"/>
      <c r="O518" s="209"/>
      <c r="P518" s="209"/>
      <c r="Q518" s="209"/>
      <c r="R518" s="209"/>
      <c r="S518" s="209"/>
      <c r="T518" s="210"/>
      <c r="AT518" s="211" t="s">
        <v>129</v>
      </c>
      <c r="AU518" s="211" t="s">
        <v>127</v>
      </c>
      <c r="AV518" s="13" t="s">
        <v>80</v>
      </c>
      <c r="AW518" s="13" t="s">
        <v>30</v>
      </c>
      <c r="AX518" s="13" t="s">
        <v>72</v>
      </c>
      <c r="AY518" s="211" t="s">
        <v>119</v>
      </c>
    </row>
    <row r="519" spans="1:65" s="14" customFormat="1" ht="11.25">
      <c r="B519" s="212"/>
      <c r="C519" s="213"/>
      <c r="D519" s="203" t="s">
        <v>129</v>
      </c>
      <c r="E519" s="214" t="s">
        <v>1</v>
      </c>
      <c r="F519" s="215" t="s">
        <v>2421</v>
      </c>
      <c r="G519" s="213"/>
      <c r="H519" s="216">
        <v>5.28</v>
      </c>
      <c r="I519" s="217"/>
      <c r="J519" s="213"/>
      <c r="K519" s="213"/>
      <c r="L519" s="218"/>
      <c r="M519" s="219"/>
      <c r="N519" s="220"/>
      <c r="O519" s="220"/>
      <c r="P519" s="220"/>
      <c r="Q519" s="220"/>
      <c r="R519" s="220"/>
      <c r="S519" s="220"/>
      <c r="T519" s="221"/>
      <c r="AT519" s="222" t="s">
        <v>129</v>
      </c>
      <c r="AU519" s="222" t="s">
        <v>127</v>
      </c>
      <c r="AV519" s="14" t="s">
        <v>127</v>
      </c>
      <c r="AW519" s="14" t="s">
        <v>30</v>
      </c>
      <c r="AX519" s="14" t="s">
        <v>72</v>
      </c>
      <c r="AY519" s="222" t="s">
        <v>119</v>
      </c>
    </row>
    <row r="520" spans="1:65" s="15" customFormat="1" ht="11.25">
      <c r="B520" s="223"/>
      <c r="C520" s="224"/>
      <c r="D520" s="203" t="s">
        <v>129</v>
      </c>
      <c r="E520" s="225" t="s">
        <v>1</v>
      </c>
      <c r="F520" s="226" t="s">
        <v>138</v>
      </c>
      <c r="G520" s="224"/>
      <c r="H520" s="227">
        <v>29.880000000000003</v>
      </c>
      <c r="I520" s="228"/>
      <c r="J520" s="224"/>
      <c r="K520" s="224"/>
      <c r="L520" s="229"/>
      <c r="M520" s="230"/>
      <c r="N520" s="231"/>
      <c r="O520" s="231"/>
      <c r="P520" s="231"/>
      <c r="Q520" s="231"/>
      <c r="R520" s="231"/>
      <c r="S520" s="231"/>
      <c r="T520" s="232"/>
      <c r="AT520" s="233" t="s">
        <v>129</v>
      </c>
      <c r="AU520" s="233" t="s">
        <v>127</v>
      </c>
      <c r="AV520" s="15" t="s">
        <v>126</v>
      </c>
      <c r="AW520" s="15" t="s">
        <v>30</v>
      </c>
      <c r="AX520" s="15" t="s">
        <v>80</v>
      </c>
      <c r="AY520" s="233" t="s">
        <v>119</v>
      </c>
    </row>
    <row r="521" spans="1:65" s="2" customFormat="1" ht="24.2" customHeight="1">
      <c r="A521" s="34"/>
      <c r="B521" s="35"/>
      <c r="C521" s="187" t="s">
        <v>1072</v>
      </c>
      <c r="D521" s="187" t="s">
        <v>122</v>
      </c>
      <c r="E521" s="188" t="s">
        <v>2422</v>
      </c>
      <c r="F521" s="189" t="s">
        <v>2423</v>
      </c>
      <c r="G521" s="190" t="s">
        <v>195</v>
      </c>
      <c r="H521" s="191">
        <v>7.0000000000000001E-3</v>
      </c>
      <c r="I521" s="192"/>
      <c r="J521" s="193">
        <f>ROUND(I521*H521,2)</f>
        <v>0</v>
      </c>
      <c r="K521" s="194"/>
      <c r="L521" s="39"/>
      <c r="M521" s="195" t="s">
        <v>1</v>
      </c>
      <c r="N521" s="196" t="s">
        <v>38</v>
      </c>
      <c r="O521" s="71"/>
      <c r="P521" s="197">
        <f>O521*H521</f>
        <v>0</v>
      </c>
      <c r="Q521" s="197">
        <v>0</v>
      </c>
      <c r="R521" s="197">
        <f>Q521*H521</f>
        <v>0</v>
      </c>
      <c r="S521" s="197">
        <v>0</v>
      </c>
      <c r="T521" s="198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99" t="s">
        <v>320</v>
      </c>
      <c r="AT521" s="199" t="s">
        <v>122</v>
      </c>
      <c r="AU521" s="199" t="s">
        <v>127</v>
      </c>
      <c r="AY521" s="17" t="s">
        <v>119</v>
      </c>
      <c r="BE521" s="200">
        <f>IF(N521="základní",J521,0)</f>
        <v>0</v>
      </c>
      <c r="BF521" s="200">
        <f>IF(N521="snížená",J521,0)</f>
        <v>0</v>
      </c>
      <c r="BG521" s="200">
        <f>IF(N521="zákl. přenesená",J521,0)</f>
        <v>0</v>
      </c>
      <c r="BH521" s="200">
        <f>IF(N521="sníž. přenesená",J521,0)</f>
        <v>0</v>
      </c>
      <c r="BI521" s="200">
        <f>IF(N521="nulová",J521,0)</f>
        <v>0</v>
      </c>
      <c r="BJ521" s="17" t="s">
        <v>127</v>
      </c>
      <c r="BK521" s="200">
        <f>ROUND(I521*H521,2)</f>
        <v>0</v>
      </c>
      <c r="BL521" s="17" t="s">
        <v>320</v>
      </c>
      <c r="BM521" s="199" t="s">
        <v>2424</v>
      </c>
    </row>
    <row r="522" spans="1:65" s="2" customFormat="1" ht="24.2" customHeight="1">
      <c r="A522" s="34"/>
      <c r="B522" s="35"/>
      <c r="C522" s="187" t="s">
        <v>1076</v>
      </c>
      <c r="D522" s="187" t="s">
        <v>122</v>
      </c>
      <c r="E522" s="188" t="s">
        <v>1735</v>
      </c>
      <c r="F522" s="189" t="s">
        <v>1736</v>
      </c>
      <c r="G522" s="190" t="s">
        <v>195</v>
      </c>
      <c r="H522" s="191">
        <v>7.0000000000000001E-3</v>
      </c>
      <c r="I522" s="192"/>
      <c r="J522" s="193">
        <f>ROUND(I522*H522,2)</f>
        <v>0</v>
      </c>
      <c r="K522" s="194"/>
      <c r="L522" s="39"/>
      <c r="M522" s="195" t="s">
        <v>1</v>
      </c>
      <c r="N522" s="196" t="s">
        <v>38</v>
      </c>
      <c r="O522" s="71"/>
      <c r="P522" s="197">
        <f>O522*H522</f>
        <v>0</v>
      </c>
      <c r="Q522" s="197">
        <v>0</v>
      </c>
      <c r="R522" s="197">
        <f>Q522*H522</f>
        <v>0</v>
      </c>
      <c r="S522" s="197">
        <v>0</v>
      </c>
      <c r="T522" s="198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9" t="s">
        <v>320</v>
      </c>
      <c r="AT522" s="199" t="s">
        <v>122</v>
      </c>
      <c r="AU522" s="199" t="s">
        <v>127</v>
      </c>
      <c r="AY522" s="17" t="s">
        <v>119</v>
      </c>
      <c r="BE522" s="200">
        <f>IF(N522="základní",J522,0)</f>
        <v>0</v>
      </c>
      <c r="BF522" s="200">
        <f>IF(N522="snížená",J522,0)</f>
        <v>0</v>
      </c>
      <c r="BG522" s="200">
        <f>IF(N522="zákl. přenesená",J522,0)</f>
        <v>0</v>
      </c>
      <c r="BH522" s="200">
        <f>IF(N522="sníž. přenesená",J522,0)</f>
        <v>0</v>
      </c>
      <c r="BI522" s="200">
        <f>IF(N522="nulová",J522,0)</f>
        <v>0</v>
      </c>
      <c r="BJ522" s="17" t="s">
        <v>127</v>
      </c>
      <c r="BK522" s="200">
        <f>ROUND(I522*H522,2)</f>
        <v>0</v>
      </c>
      <c r="BL522" s="17" t="s">
        <v>320</v>
      </c>
      <c r="BM522" s="199" t="s">
        <v>2425</v>
      </c>
    </row>
    <row r="523" spans="1:65" s="12" customFormat="1" ht="22.9" customHeight="1">
      <c r="B523" s="171"/>
      <c r="C523" s="172"/>
      <c r="D523" s="173" t="s">
        <v>71</v>
      </c>
      <c r="E523" s="185" t="s">
        <v>1738</v>
      </c>
      <c r="F523" s="185" t="s">
        <v>1739</v>
      </c>
      <c r="G523" s="172"/>
      <c r="H523" s="172"/>
      <c r="I523" s="175"/>
      <c r="J523" s="186">
        <f>BK523</f>
        <v>0</v>
      </c>
      <c r="K523" s="172"/>
      <c r="L523" s="177"/>
      <c r="M523" s="178"/>
      <c r="N523" s="179"/>
      <c r="O523" s="179"/>
      <c r="P523" s="180">
        <f>SUM(P524:P551)</f>
        <v>0</v>
      </c>
      <c r="Q523" s="179"/>
      <c r="R523" s="180">
        <f>SUM(R524:R551)</f>
        <v>0.23823519999999998</v>
      </c>
      <c r="S523" s="179"/>
      <c r="T523" s="181">
        <f>SUM(T524:T551)</f>
        <v>1.9559999999999998E-3</v>
      </c>
      <c r="AR523" s="182" t="s">
        <v>127</v>
      </c>
      <c r="AT523" s="183" t="s">
        <v>71</v>
      </c>
      <c r="AU523" s="183" t="s">
        <v>80</v>
      </c>
      <c r="AY523" s="182" t="s">
        <v>119</v>
      </c>
      <c r="BK523" s="184">
        <f>SUM(BK524:BK551)</f>
        <v>0</v>
      </c>
    </row>
    <row r="524" spans="1:65" s="2" customFormat="1" ht="24.2" customHeight="1">
      <c r="A524" s="34"/>
      <c r="B524" s="35"/>
      <c r="C524" s="187" t="s">
        <v>1081</v>
      </c>
      <c r="D524" s="187" t="s">
        <v>122</v>
      </c>
      <c r="E524" s="188" t="s">
        <v>1741</v>
      </c>
      <c r="F524" s="189" t="s">
        <v>1742</v>
      </c>
      <c r="G524" s="190" t="s">
        <v>125</v>
      </c>
      <c r="H524" s="191">
        <v>29.88</v>
      </c>
      <c r="I524" s="192"/>
      <c r="J524" s="193">
        <f>ROUND(I524*H524,2)</f>
        <v>0</v>
      </c>
      <c r="K524" s="194"/>
      <c r="L524" s="39"/>
      <c r="M524" s="195" t="s">
        <v>1</v>
      </c>
      <c r="N524" s="196" t="s">
        <v>38</v>
      </c>
      <c r="O524" s="71"/>
      <c r="P524" s="197">
        <f>O524*H524</f>
        <v>0</v>
      </c>
      <c r="Q524" s="197">
        <v>0</v>
      </c>
      <c r="R524" s="197">
        <f>Q524*H524</f>
        <v>0</v>
      </c>
      <c r="S524" s="197">
        <v>0</v>
      </c>
      <c r="T524" s="198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99" t="s">
        <v>320</v>
      </c>
      <c r="AT524" s="199" t="s">
        <v>122</v>
      </c>
      <c r="AU524" s="199" t="s">
        <v>127</v>
      </c>
      <c r="AY524" s="17" t="s">
        <v>119</v>
      </c>
      <c r="BE524" s="200">
        <f>IF(N524="základní",J524,0)</f>
        <v>0</v>
      </c>
      <c r="BF524" s="200">
        <f>IF(N524="snížená",J524,0)</f>
        <v>0</v>
      </c>
      <c r="BG524" s="200">
        <f>IF(N524="zákl. přenesená",J524,0)</f>
        <v>0</v>
      </c>
      <c r="BH524" s="200">
        <f>IF(N524="sníž. přenesená",J524,0)</f>
        <v>0</v>
      </c>
      <c r="BI524" s="200">
        <f>IF(N524="nulová",J524,0)</f>
        <v>0</v>
      </c>
      <c r="BJ524" s="17" t="s">
        <v>127</v>
      </c>
      <c r="BK524" s="200">
        <f>ROUND(I524*H524,2)</f>
        <v>0</v>
      </c>
      <c r="BL524" s="17" t="s">
        <v>320</v>
      </c>
      <c r="BM524" s="199" t="s">
        <v>2426</v>
      </c>
    </row>
    <row r="525" spans="1:65" s="2" customFormat="1" ht="16.5" customHeight="1">
      <c r="A525" s="34"/>
      <c r="B525" s="35"/>
      <c r="C525" s="187" t="s">
        <v>1086</v>
      </c>
      <c r="D525" s="187" t="s">
        <v>122</v>
      </c>
      <c r="E525" s="188" t="s">
        <v>1749</v>
      </c>
      <c r="F525" s="189" t="s">
        <v>1750</v>
      </c>
      <c r="G525" s="190" t="s">
        <v>125</v>
      </c>
      <c r="H525" s="191">
        <v>29.88</v>
      </c>
      <c r="I525" s="192"/>
      <c r="J525" s="193">
        <f>ROUND(I525*H525,2)</f>
        <v>0</v>
      </c>
      <c r="K525" s="194"/>
      <c r="L525" s="39"/>
      <c r="M525" s="195" t="s">
        <v>1</v>
      </c>
      <c r="N525" s="196" t="s">
        <v>38</v>
      </c>
      <c r="O525" s="71"/>
      <c r="P525" s="197">
        <f>O525*H525</f>
        <v>0</v>
      </c>
      <c r="Q525" s="197">
        <v>0</v>
      </c>
      <c r="R525" s="197">
        <f>Q525*H525</f>
        <v>0</v>
      </c>
      <c r="S525" s="197">
        <v>0</v>
      </c>
      <c r="T525" s="198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9" t="s">
        <v>320</v>
      </c>
      <c r="AT525" s="199" t="s">
        <v>122</v>
      </c>
      <c r="AU525" s="199" t="s">
        <v>127</v>
      </c>
      <c r="AY525" s="17" t="s">
        <v>119</v>
      </c>
      <c r="BE525" s="200">
        <f>IF(N525="základní",J525,0)</f>
        <v>0</v>
      </c>
      <c r="BF525" s="200">
        <f>IF(N525="snížená",J525,0)</f>
        <v>0</v>
      </c>
      <c r="BG525" s="200">
        <f>IF(N525="zákl. přenesená",J525,0)</f>
        <v>0</v>
      </c>
      <c r="BH525" s="200">
        <f>IF(N525="sníž. přenesená",J525,0)</f>
        <v>0</v>
      </c>
      <c r="BI525" s="200">
        <f>IF(N525="nulová",J525,0)</f>
        <v>0</v>
      </c>
      <c r="BJ525" s="17" t="s">
        <v>127</v>
      </c>
      <c r="BK525" s="200">
        <f>ROUND(I525*H525,2)</f>
        <v>0</v>
      </c>
      <c r="BL525" s="17" t="s">
        <v>320</v>
      </c>
      <c r="BM525" s="199" t="s">
        <v>2427</v>
      </c>
    </row>
    <row r="526" spans="1:65" s="2" customFormat="1" ht="24.2" customHeight="1">
      <c r="A526" s="34"/>
      <c r="B526" s="35"/>
      <c r="C526" s="187" t="s">
        <v>1091</v>
      </c>
      <c r="D526" s="187" t="s">
        <v>122</v>
      </c>
      <c r="E526" s="188" t="s">
        <v>1753</v>
      </c>
      <c r="F526" s="189" t="s">
        <v>1754</v>
      </c>
      <c r="G526" s="190" t="s">
        <v>125</v>
      </c>
      <c r="H526" s="191">
        <v>29.88</v>
      </c>
      <c r="I526" s="192"/>
      <c r="J526" s="193">
        <f>ROUND(I526*H526,2)</f>
        <v>0</v>
      </c>
      <c r="K526" s="194"/>
      <c r="L526" s="39"/>
      <c r="M526" s="195" t="s">
        <v>1</v>
      </c>
      <c r="N526" s="196" t="s">
        <v>38</v>
      </c>
      <c r="O526" s="71"/>
      <c r="P526" s="197">
        <f>O526*H526</f>
        <v>0</v>
      </c>
      <c r="Q526" s="197">
        <v>2.0000000000000001E-4</v>
      </c>
      <c r="R526" s="197">
        <f>Q526*H526</f>
        <v>5.9760000000000004E-3</v>
      </c>
      <c r="S526" s="197">
        <v>0</v>
      </c>
      <c r="T526" s="19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99" t="s">
        <v>320</v>
      </c>
      <c r="AT526" s="199" t="s">
        <v>122</v>
      </c>
      <c r="AU526" s="199" t="s">
        <v>127</v>
      </c>
      <c r="AY526" s="17" t="s">
        <v>119</v>
      </c>
      <c r="BE526" s="200">
        <f>IF(N526="základní",J526,0)</f>
        <v>0</v>
      </c>
      <c r="BF526" s="200">
        <f>IF(N526="snížená",J526,0)</f>
        <v>0</v>
      </c>
      <c r="BG526" s="200">
        <f>IF(N526="zákl. přenesená",J526,0)</f>
        <v>0</v>
      </c>
      <c r="BH526" s="200">
        <f>IF(N526="sníž. přenesená",J526,0)</f>
        <v>0</v>
      </c>
      <c r="BI526" s="200">
        <f>IF(N526="nulová",J526,0)</f>
        <v>0</v>
      </c>
      <c r="BJ526" s="17" t="s">
        <v>127</v>
      </c>
      <c r="BK526" s="200">
        <f>ROUND(I526*H526,2)</f>
        <v>0</v>
      </c>
      <c r="BL526" s="17" t="s">
        <v>320</v>
      </c>
      <c r="BM526" s="199" t="s">
        <v>2428</v>
      </c>
    </row>
    <row r="527" spans="1:65" s="2" customFormat="1" ht="33" customHeight="1">
      <c r="A527" s="34"/>
      <c r="B527" s="35"/>
      <c r="C527" s="187" t="s">
        <v>1095</v>
      </c>
      <c r="D527" s="187" t="s">
        <v>122</v>
      </c>
      <c r="E527" s="188" t="s">
        <v>1757</v>
      </c>
      <c r="F527" s="189" t="s">
        <v>1758</v>
      </c>
      <c r="G527" s="190" t="s">
        <v>125</v>
      </c>
      <c r="H527" s="191">
        <v>29.88</v>
      </c>
      <c r="I527" s="192"/>
      <c r="J527" s="193">
        <f>ROUND(I527*H527,2)</f>
        <v>0</v>
      </c>
      <c r="K527" s="194"/>
      <c r="L527" s="39"/>
      <c r="M527" s="195" t="s">
        <v>1</v>
      </c>
      <c r="N527" s="196" t="s">
        <v>38</v>
      </c>
      <c r="O527" s="71"/>
      <c r="P527" s="197">
        <f>O527*H527</f>
        <v>0</v>
      </c>
      <c r="Q527" s="197">
        <v>4.4999999999999997E-3</v>
      </c>
      <c r="R527" s="197">
        <f>Q527*H527</f>
        <v>0.13446</v>
      </c>
      <c r="S527" s="197">
        <v>0</v>
      </c>
      <c r="T527" s="19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9" t="s">
        <v>320</v>
      </c>
      <c r="AT527" s="199" t="s">
        <v>122</v>
      </c>
      <c r="AU527" s="199" t="s">
        <v>127</v>
      </c>
      <c r="AY527" s="17" t="s">
        <v>119</v>
      </c>
      <c r="BE527" s="200">
        <f>IF(N527="základní",J527,0)</f>
        <v>0</v>
      </c>
      <c r="BF527" s="200">
        <f>IF(N527="snížená",J527,0)</f>
        <v>0</v>
      </c>
      <c r="BG527" s="200">
        <f>IF(N527="zákl. přenesená",J527,0)</f>
        <v>0</v>
      </c>
      <c r="BH527" s="200">
        <f>IF(N527="sníž. přenesená",J527,0)</f>
        <v>0</v>
      </c>
      <c r="BI527" s="200">
        <f>IF(N527="nulová",J527,0)</f>
        <v>0</v>
      </c>
      <c r="BJ527" s="17" t="s">
        <v>127</v>
      </c>
      <c r="BK527" s="200">
        <f>ROUND(I527*H527,2)</f>
        <v>0</v>
      </c>
      <c r="BL527" s="17" t="s">
        <v>320</v>
      </c>
      <c r="BM527" s="199" t="s">
        <v>2429</v>
      </c>
    </row>
    <row r="528" spans="1:65" s="2" customFormat="1" ht="16.5" customHeight="1">
      <c r="A528" s="34"/>
      <c r="B528" s="35"/>
      <c r="C528" s="187" t="s">
        <v>1099</v>
      </c>
      <c r="D528" s="187" t="s">
        <v>122</v>
      </c>
      <c r="E528" s="188" t="s">
        <v>2430</v>
      </c>
      <c r="F528" s="189" t="s">
        <v>1768</v>
      </c>
      <c r="G528" s="190" t="s">
        <v>125</v>
      </c>
      <c r="H528" s="191">
        <v>29.88</v>
      </c>
      <c r="I528" s="192"/>
      <c r="J528" s="193">
        <f>ROUND(I528*H528,2)</f>
        <v>0</v>
      </c>
      <c r="K528" s="194"/>
      <c r="L528" s="39"/>
      <c r="M528" s="195" t="s">
        <v>1</v>
      </c>
      <c r="N528" s="196" t="s">
        <v>38</v>
      </c>
      <c r="O528" s="71"/>
      <c r="P528" s="197">
        <f>O528*H528</f>
        <v>0</v>
      </c>
      <c r="Q528" s="197">
        <v>2.9999999999999997E-4</v>
      </c>
      <c r="R528" s="197">
        <f>Q528*H528</f>
        <v>8.9639999999999997E-3</v>
      </c>
      <c r="S528" s="197">
        <v>0</v>
      </c>
      <c r="T528" s="198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9" t="s">
        <v>320</v>
      </c>
      <c r="AT528" s="199" t="s">
        <v>122</v>
      </c>
      <c r="AU528" s="199" t="s">
        <v>127</v>
      </c>
      <c r="AY528" s="17" t="s">
        <v>119</v>
      </c>
      <c r="BE528" s="200">
        <f>IF(N528="základní",J528,0)</f>
        <v>0</v>
      </c>
      <c r="BF528" s="200">
        <f>IF(N528="snížená",J528,0)</f>
        <v>0</v>
      </c>
      <c r="BG528" s="200">
        <f>IF(N528="zákl. přenesená",J528,0)</f>
        <v>0</v>
      </c>
      <c r="BH528" s="200">
        <f>IF(N528="sníž. přenesená",J528,0)</f>
        <v>0</v>
      </c>
      <c r="BI528" s="200">
        <f>IF(N528="nulová",J528,0)</f>
        <v>0</v>
      </c>
      <c r="BJ528" s="17" t="s">
        <v>127</v>
      </c>
      <c r="BK528" s="200">
        <f>ROUND(I528*H528,2)</f>
        <v>0</v>
      </c>
      <c r="BL528" s="17" t="s">
        <v>320</v>
      </c>
      <c r="BM528" s="199" t="s">
        <v>2431</v>
      </c>
    </row>
    <row r="529" spans="1:65" s="13" customFormat="1" ht="11.25">
      <c r="B529" s="201"/>
      <c r="C529" s="202"/>
      <c r="D529" s="203" t="s">
        <v>129</v>
      </c>
      <c r="E529" s="204" t="s">
        <v>1</v>
      </c>
      <c r="F529" s="205" t="s">
        <v>2432</v>
      </c>
      <c r="G529" s="202"/>
      <c r="H529" s="204" t="s">
        <v>1</v>
      </c>
      <c r="I529" s="206"/>
      <c r="J529" s="202"/>
      <c r="K529" s="202"/>
      <c r="L529" s="207"/>
      <c r="M529" s="208"/>
      <c r="N529" s="209"/>
      <c r="O529" s="209"/>
      <c r="P529" s="209"/>
      <c r="Q529" s="209"/>
      <c r="R529" s="209"/>
      <c r="S529" s="209"/>
      <c r="T529" s="210"/>
      <c r="AT529" s="211" t="s">
        <v>129</v>
      </c>
      <c r="AU529" s="211" t="s">
        <v>127</v>
      </c>
      <c r="AV529" s="13" t="s">
        <v>80</v>
      </c>
      <c r="AW529" s="13" t="s">
        <v>30</v>
      </c>
      <c r="AX529" s="13" t="s">
        <v>72</v>
      </c>
      <c r="AY529" s="211" t="s">
        <v>119</v>
      </c>
    </row>
    <row r="530" spans="1:65" s="14" customFormat="1" ht="11.25">
      <c r="B530" s="212"/>
      <c r="C530" s="213"/>
      <c r="D530" s="203" t="s">
        <v>129</v>
      </c>
      <c r="E530" s="214" t="s">
        <v>1</v>
      </c>
      <c r="F530" s="215" t="s">
        <v>2433</v>
      </c>
      <c r="G530" s="213"/>
      <c r="H530" s="216">
        <v>29.880000000000003</v>
      </c>
      <c r="I530" s="217"/>
      <c r="J530" s="213"/>
      <c r="K530" s="213"/>
      <c r="L530" s="218"/>
      <c r="M530" s="219"/>
      <c r="N530" s="220"/>
      <c r="O530" s="220"/>
      <c r="P530" s="220"/>
      <c r="Q530" s="220"/>
      <c r="R530" s="220"/>
      <c r="S530" s="220"/>
      <c r="T530" s="221"/>
      <c r="AT530" s="222" t="s">
        <v>129</v>
      </c>
      <c r="AU530" s="222" t="s">
        <v>127</v>
      </c>
      <c r="AV530" s="14" t="s">
        <v>127</v>
      </c>
      <c r="AW530" s="14" t="s">
        <v>30</v>
      </c>
      <c r="AX530" s="14" t="s">
        <v>80</v>
      </c>
      <c r="AY530" s="222" t="s">
        <v>119</v>
      </c>
    </row>
    <row r="531" spans="1:65" s="2" customFormat="1" ht="37.9" customHeight="1">
      <c r="A531" s="34"/>
      <c r="B531" s="35"/>
      <c r="C531" s="239" t="s">
        <v>1103</v>
      </c>
      <c r="D531" s="239" t="s">
        <v>202</v>
      </c>
      <c r="E531" s="240" t="s">
        <v>1771</v>
      </c>
      <c r="F531" s="241" t="s">
        <v>1772</v>
      </c>
      <c r="G531" s="242" t="s">
        <v>125</v>
      </c>
      <c r="H531" s="243">
        <v>32.868000000000002</v>
      </c>
      <c r="I531" s="244"/>
      <c r="J531" s="245">
        <f>ROUND(I531*H531,2)</f>
        <v>0</v>
      </c>
      <c r="K531" s="246"/>
      <c r="L531" s="247"/>
      <c r="M531" s="248" t="s">
        <v>1</v>
      </c>
      <c r="N531" s="249" t="s">
        <v>38</v>
      </c>
      <c r="O531" s="71"/>
      <c r="P531" s="197">
        <f>O531*H531</f>
        <v>0</v>
      </c>
      <c r="Q531" s="197">
        <v>2.5999999999999999E-3</v>
      </c>
      <c r="R531" s="197">
        <f>Q531*H531</f>
        <v>8.5456799999999999E-2</v>
      </c>
      <c r="S531" s="197">
        <v>0</v>
      </c>
      <c r="T531" s="198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9" t="s">
        <v>406</v>
      </c>
      <c r="AT531" s="199" t="s">
        <v>202</v>
      </c>
      <c r="AU531" s="199" t="s">
        <v>127</v>
      </c>
      <c r="AY531" s="17" t="s">
        <v>119</v>
      </c>
      <c r="BE531" s="200">
        <f>IF(N531="základní",J531,0)</f>
        <v>0</v>
      </c>
      <c r="BF531" s="200">
        <f>IF(N531="snížená",J531,0)</f>
        <v>0</v>
      </c>
      <c r="BG531" s="200">
        <f>IF(N531="zákl. přenesená",J531,0)</f>
        <v>0</v>
      </c>
      <c r="BH531" s="200">
        <f>IF(N531="sníž. přenesená",J531,0)</f>
        <v>0</v>
      </c>
      <c r="BI531" s="200">
        <f>IF(N531="nulová",J531,0)</f>
        <v>0</v>
      </c>
      <c r="BJ531" s="17" t="s">
        <v>127</v>
      </c>
      <c r="BK531" s="200">
        <f>ROUND(I531*H531,2)</f>
        <v>0</v>
      </c>
      <c r="BL531" s="17" t="s">
        <v>320</v>
      </c>
      <c r="BM531" s="199" t="s">
        <v>2434</v>
      </c>
    </row>
    <row r="532" spans="1:65" s="14" customFormat="1" ht="11.25">
      <c r="B532" s="212"/>
      <c r="C532" s="213"/>
      <c r="D532" s="203" t="s">
        <v>129</v>
      </c>
      <c r="E532" s="213"/>
      <c r="F532" s="215" t="s">
        <v>2435</v>
      </c>
      <c r="G532" s="213"/>
      <c r="H532" s="216">
        <v>32.868000000000002</v>
      </c>
      <c r="I532" s="217"/>
      <c r="J532" s="213"/>
      <c r="K532" s="213"/>
      <c r="L532" s="218"/>
      <c r="M532" s="219"/>
      <c r="N532" s="220"/>
      <c r="O532" s="220"/>
      <c r="P532" s="220"/>
      <c r="Q532" s="220"/>
      <c r="R532" s="220"/>
      <c r="S532" s="220"/>
      <c r="T532" s="221"/>
      <c r="AT532" s="222" t="s">
        <v>129</v>
      </c>
      <c r="AU532" s="222" t="s">
        <v>127</v>
      </c>
      <c r="AV532" s="14" t="s">
        <v>127</v>
      </c>
      <c r="AW532" s="14" t="s">
        <v>4</v>
      </c>
      <c r="AX532" s="14" t="s">
        <v>80</v>
      </c>
      <c r="AY532" s="222" t="s">
        <v>119</v>
      </c>
    </row>
    <row r="533" spans="1:65" s="2" customFormat="1" ht="24.2" customHeight="1">
      <c r="A533" s="34"/>
      <c r="B533" s="35"/>
      <c r="C533" s="187" t="s">
        <v>1107</v>
      </c>
      <c r="D533" s="187" t="s">
        <v>122</v>
      </c>
      <c r="E533" s="188" t="s">
        <v>1778</v>
      </c>
      <c r="F533" s="189" t="s">
        <v>1779</v>
      </c>
      <c r="G533" s="190" t="s">
        <v>390</v>
      </c>
      <c r="H533" s="191">
        <v>8</v>
      </c>
      <c r="I533" s="192"/>
      <c r="J533" s="193">
        <f>ROUND(I533*H533,2)</f>
        <v>0</v>
      </c>
      <c r="K533" s="194"/>
      <c r="L533" s="39"/>
      <c r="M533" s="195" t="s">
        <v>1</v>
      </c>
      <c r="N533" s="196" t="s">
        <v>38</v>
      </c>
      <c r="O533" s="71"/>
      <c r="P533" s="197">
        <f>O533*H533</f>
        <v>0</v>
      </c>
      <c r="Q533" s="197">
        <v>2.0000000000000002E-5</v>
      </c>
      <c r="R533" s="197">
        <f>Q533*H533</f>
        <v>1.6000000000000001E-4</v>
      </c>
      <c r="S533" s="197">
        <v>0</v>
      </c>
      <c r="T533" s="198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99" t="s">
        <v>320</v>
      </c>
      <c r="AT533" s="199" t="s">
        <v>122</v>
      </c>
      <c r="AU533" s="199" t="s">
        <v>127</v>
      </c>
      <c r="AY533" s="17" t="s">
        <v>119</v>
      </c>
      <c r="BE533" s="200">
        <f>IF(N533="základní",J533,0)</f>
        <v>0</v>
      </c>
      <c r="BF533" s="200">
        <f>IF(N533="snížená",J533,0)</f>
        <v>0</v>
      </c>
      <c r="BG533" s="200">
        <f>IF(N533="zákl. přenesená",J533,0)</f>
        <v>0</v>
      </c>
      <c r="BH533" s="200">
        <f>IF(N533="sníž. přenesená",J533,0)</f>
        <v>0</v>
      </c>
      <c r="BI533" s="200">
        <f>IF(N533="nulová",J533,0)</f>
        <v>0</v>
      </c>
      <c r="BJ533" s="17" t="s">
        <v>127</v>
      </c>
      <c r="BK533" s="200">
        <f>ROUND(I533*H533,2)</f>
        <v>0</v>
      </c>
      <c r="BL533" s="17" t="s">
        <v>320</v>
      </c>
      <c r="BM533" s="199" t="s">
        <v>2436</v>
      </c>
    </row>
    <row r="534" spans="1:65" s="2" customFormat="1" ht="21.75" customHeight="1">
      <c r="A534" s="34"/>
      <c r="B534" s="35"/>
      <c r="C534" s="187" t="s">
        <v>1111</v>
      </c>
      <c r="D534" s="187" t="s">
        <v>122</v>
      </c>
      <c r="E534" s="188" t="s">
        <v>2437</v>
      </c>
      <c r="F534" s="189" t="s">
        <v>2438</v>
      </c>
      <c r="G534" s="190" t="s">
        <v>390</v>
      </c>
      <c r="H534" s="191">
        <v>6.52</v>
      </c>
      <c r="I534" s="192"/>
      <c r="J534" s="193">
        <f>ROUND(I534*H534,2)</f>
        <v>0</v>
      </c>
      <c r="K534" s="194"/>
      <c r="L534" s="39"/>
      <c r="M534" s="195" t="s">
        <v>1</v>
      </c>
      <c r="N534" s="196" t="s">
        <v>38</v>
      </c>
      <c r="O534" s="71"/>
      <c r="P534" s="197">
        <f>O534*H534</f>
        <v>0</v>
      </c>
      <c r="Q534" s="197">
        <v>0</v>
      </c>
      <c r="R534" s="197">
        <f>Q534*H534</f>
        <v>0</v>
      </c>
      <c r="S534" s="197">
        <v>2.9999999999999997E-4</v>
      </c>
      <c r="T534" s="198">
        <f>S534*H534</f>
        <v>1.9559999999999998E-3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9" t="s">
        <v>320</v>
      </c>
      <c r="AT534" s="199" t="s">
        <v>122</v>
      </c>
      <c r="AU534" s="199" t="s">
        <v>127</v>
      </c>
      <c r="AY534" s="17" t="s">
        <v>119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7" t="s">
        <v>127</v>
      </c>
      <c r="BK534" s="200">
        <f>ROUND(I534*H534,2)</f>
        <v>0</v>
      </c>
      <c r="BL534" s="17" t="s">
        <v>320</v>
      </c>
      <c r="BM534" s="199" t="s">
        <v>2439</v>
      </c>
    </row>
    <row r="535" spans="1:65" s="13" customFormat="1" ht="11.25">
      <c r="B535" s="201"/>
      <c r="C535" s="202"/>
      <c r="D535" s="203" t="s">
        <v>129</v>
      </c>
      <c r="E535" s="204" t="s">
        <v>1</v>
      </c>
      <c r="F535" s="205" t="s">
        <v>232</v>
      </c>
      <c r="G535" s="202"/>
      <c r="H535" s="204" t="s">
        <v>1</v>
      </c>
      <c r="I535" s="206"/>
      <c r="J535" s="202"/>
      <c r="K535" s="202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129</v>
      </c>
      <c r="AU535" s="211" t="s">
        <v>127</v>
      </c>
      <c r="AV535" s="13" t="s">
        <v>80</v>
      </c>
      <c r="AW535" s="13" t="s">
        <v>30</v>
      </c>
      <c r="AX535" s="13" t="s">
        <v>72</v>
      </c>
      <c r="AY535" s="211" t="s">
        <v>119</v>
      </c>
    </row>
    <row r="536" spans="1:65" s="14" customFormat="1" ht="11.25">
      <c r="B536" s="212"/>
      <c r="C536" s="213"/>
      <c r="D536" s="203" t="s">
        <v>129</v>
      </c>
      <c r="E536" s="214" t="s">
        <v>1</v>
      </c>
      <c r="F536" s="215" t="s">
        <v>2412</v>
      </c>
      <c r="G536" s="213"/>
      <c r="H536" s="216">
        <v>6.5200000000000014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AT536" s="222" t="s">
        <v>129</v>
      </c>
      <c r="AU536" s="222" t="s">
        <v>127</v>
      </c>
      <c r="AV536" s="14" t="s">
        <v>127</v>
      </c>
      <c r="AW536" s="14" t="s">
        <v>30</v>
      </c>
      <c r="AX536" s="14" t="s">
        <v>80</v>
      </c>
      <c r="AY536" s="222" t="s">
        <v>119</v>
      </c>
    </row>
    <row r="537" spans="1:65" s="2" customFormat="1" ht="16.5" customHeight="1">
      <c r="A537" s="34"/>
      <c r="B537" s="35"/>
      <c r="C537" s="187" t="s">
        <v>1115</v>
      </c>
      <c r="D537" s="187" t="s">
        <v>122</v>
      </c>
      <c r="E537" s="188" t="s">
        <v>2440</v>
      </c>
      <c r="F537" s="189" t="s">
        <v>2441</v>
      </c>
      <c r="G537" s="190" t="s">
        <v>390</v>
      </c>
      <c r="H537" s="191">
        <v>5.5</v>
      </c>
      <c r="I537" s="192"/>
      <c r="J537" s="193">
        <f>ROUND(I537*H537,2)</f>
        <v>0</v>
      </c>
      <c r="K537" s="194"/>
      <c r="L537" s="39"/>
      <c r="M537" s="195" t="s">
        <v>1</v>
      </c>
      <c r="N537" s="196" t="s">
        <v>38</v>
      </c>
      <c r="O537" s="71"/>
      <c r="P537" s="197">
        <f>O537*H537</f>
        <v>0</v>
      </c>
      <c r="Q537" s="197">
        <v>0</v>
      </c>
      <c r="R537" s="197">
        <f>Q537*H537</f>
        <v>0</v>
      </c>
      <c r="S537" s="197">
        <v>0</v>
      </c>
      <c r="T537" s="198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9" t="s">
        <v>320</v>
      </c>
      <c r="AT537" s="199" t="s">
        <v>122</v>
      </c>
      <c r="AU537" s="199" t="s">
        <v>127</v>
      </c>
      <c r="AY537" s="17" t="s">
        <v>119</v>
      </c>
      <c r="BE537" s="200">
        <f>IF(N537="základní",J537,0)</f>
        <v>0</v>
      </c>
      <c r="BF537" s="200">
        <f>IF(N537="snížená",J537,0)</f>
        <v>0</v>
      </c>
      <c r="BG537" s="200">
        <f>IF(N537="zákl. přenesená",J537,0)</f>
        <v>0</v>
      </c>
      <c r="BH537" s="200">
        <f>IF(N537="sníž. přenesená",J537,0)</f>
        <v>0</v>
      </c>
      <c r="BI537" s="200">
        <f>IF(N537="nulová",J537,0)</f>
        <v>0</v>
      </c>
      <c r="BJ537" s="17" t="s">
        <v>127</v>
      </c>
      <c r="BK537" s="200">
        <f>ROUND(I537*H537,2)</f>
        <v>0</v>
      </c>
      <c r="BL537" s="17" t="s">
        <v>320</v>
      </c>
      <c r="BM537" s="199" t="s">
        <v>2442</v>
      </c>
    </row>
    <row r="538" spans="1:65" s="14" customFormat="1" ht="11.25">
      <c r="B538" s="212"/>
      <c r="C538" s="213"/>
      <c r="D538" s="203" t="s">
        <v>129</v>
      </c>
      <c r="E538" s="214" t="s">
        <v>1</v>
      </c>
      <c r="F538" s="215" t="s">
        <v>2443</v>
      </c>
      <c r="G538" s="213"/>
      <c r="H538" s="216">
        <v>5.5</v>
      </c>
      <c r="I538" s="217"/>
      <c r="J538" s="213"/>
      <c r="K538" s="213"/>
      <c r="L538" s="218"/>
      <c r="M538" s="219"/>
      <c r="N538" s="220"/>
      <c r="O538" s="220"/>
      <c r="P538" s="220"/>
      <c r="Q538" s="220"/>
      <c r="R538" s="220"/>
      <c r="S538" s="220"/>
      <c r="T538" s="221"/>
      <c r="AT538" s="222" t="s">
        <v>129</v>
      </c>
      <c r="AU538" s="222" t="s">
        <v>127</v>
      </c>
      <c r="AV538" s="14" t="s">
        <v>127</v>
      </c>
      <c r="AW538" s="14" t="s">
        <v>30</v>
      </c>
      <c r="AX538" s="14" t="s">
        <v>80</v>
      </c>
      <c r="AY538" s="222" t="s">
        <v>119</v>
      </c>
    </row>
    <row r="539" spans="1:65" s="2" customFormat="1" ht="16.5" customHeight="1">
      <c r="A539" s="34"/>
      <c r="B539" s="35"/>
      <c r="C539" s="239" t="s">
        <v>1119</v>
      </c>
      <c r="D539" s="239" t="s">
        <v>202</v>
      </c>
      <c r="E539" s="240" t="s">
        <v>2444</v>
      </c>
      <c r="F539" s="241" t="s">
        <v>2445</v>
      </c>
      <c r="G539" s="242" t="s">
        <v>390</v>
      </c>
      <c r="H539" s="243">
        <v>5.61</v>
      </c>
      <c r="I539" s="244"/>
      <c r="J539" s="245">
        <f>ROUND(I539*H539,2)</f>
        <v>0</v>
      </c>
      <c r="K539" s="246"/>
      <c r="L539" s="247"/>
      <c r="M539" s="248" t="s">
        <v>1</v>
      </c>
      <c r="N539" s="249" t="s">
        <v>38</v>
      </c>
      <c r="O539" s="71"/>
      <c r="P539" s="197">
        <f>O539*H539</f>
        <v>0</v>
      </c>
      <c r="Q539" s="197">
        <v>4.0000000000000002E-4</v>
      </c>
      <c r="R539" s="197">
        <f>Q539*H539</f>
        <v>2.2440000000000003E-3</v>
      </c>
      <c r="S539" s="197">
        <v>0</v>
      </c>
      <c r="T539" s="198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9" t="s">
        <v>406</v>
      </c>
      <c r="AT539" s="199" t="s">
        <v>202</v>
      </c>
      <c r="AU539" s="199" t="s">
        <v>127</v>
      </c>
      <c r="AY539" s="17" t="s">
        <v>119</v>
      </c>
      <c r="BE539" s="200">
        <f>IF(N539="základní",J539,0)</f>
        <v>0</v>
      </c>
      <c r="BF539" s="200">
        <f>IF(N539="snížená",J539,0)</f>
        <v>0</v>
      </c>
      <c r="BG539" s="200">
        <f>IF(N539="zákl. přenesená",J539,0)</f>
        <v>0</v>
      </c>
      <c r="BH539" s="200">
        <f>IF(N539="sníž. přenesená",J539,0)</f>
        <v>0</v>
      </c>
      <c r="BI539" s="200">
        <f>IF(N539="nulová",J539,0)</f>
        <v>0</v>
      </c>
      <c r="BJ539" s="17" t="s">
        <v>127</v>
      </c>
      <c r="BK539" s="200">
        <f>ROUND(I539*H539,2)</f>
        <v>0</v>
      </c>
      <c r="BL539" s="17" t="s">
        <v>320</v>
      </c>
      <c r="BM539" s="199" t="s">
        <v>2446</v>
      </c>
    </row>
    <row r="540" spans="1:65" s="14" customFormat="1" ht="11.25">
      <c r="B540" s="212"/>
      <c r="C540" s="213"/>
      <c r="D540" s="203" t="s">
        <v>129</v>
      </c>
      <c r="E540" s="213"/>
      <c r="F540" s="215" t="s">
        <v>2447</v>
      </c>
      <c r="G540" s="213"/>
      <c r="H540" s="216">
        <v>5.61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129</v>
      </c>
      <c r="AU540" s="222" t="s">
        <v>127</v>
      </c>
      <c r="AV540" s="14" t="s">
        <v>127</v>
      </c>
      <c r="AW540" s="14" t="s">
        <v>4</v>
      </c>
      <c r="AX540" s="14" t="s">
        <v>80</v>
      </c>
      <c r="AY540" s="222" t="s">
        <v>119</v>
      </c>
    </row>
    <row r="541" spans="1:65" s="2" customFormat="1" ht="16.5" customHeight="1">
      <c r="A541" s="34"/>
      <c r="B541" s="35"/>
      <c r="C541" s="187" t="s">
        <v>1123</v>
      </c>
      <c r="D541" s="187" t="s">
        <v>122</v>
      </c>
      <c r="E541" s="188" t="s">
        <v>1793</v>
      </c>
      <c r="F541" s="189" t="s">
        <v>1794</v>
      </c>
      <c r="G541" s="190" t="s">
        <v>390</v>
      </c>
      <c r="H541" s="191">
        <v>32.479999999999997</v>
      </c>
      <c r="I541" s="192"/>
      <c r="J541" s="193">
        <f>ROUND(I541*H541,2)</f>
        <v>0</v>
      </c>
      <c r="K541" s="194"/>
      <c r="L541" s="39"/>
      <c r="M541" s="195" t="s">
        <v>1</v>
      </c>
      <c r="N541" s="196" t="s">
        <v>38</v>
      </c>
      <c r="O541" s="71"/>
      <c r="P541" s="197">
        <f>O541*H541</f>
        <v>0</v>
      </c>
      <c r="Q541" s="197">
        <v>3.0000000000000001E-5</v>
      </c>
      <c r="R541" s="197">
        <f>Q541*H541</f>
        <v>9.7439999999999994E-4</v>
      </c>
      <c r="S541" s="197">
        <v>0</v>
      </c>
      <c r="T541" s="198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9" t="s">
        <v>320</v>
      </c>
      <c r="AT541" s="199" t="s">
        <v>122</v>
      </c>
      <c r="AU541" s="199" t="s">
        <v>127</v>
      </c>
      <c r="AY541" s="17" t="s">
        <v>119</v>
      </c>
      <c r="BE541" s="200">
        <f>IF(N541="základní",J541,0)</f>
        <v>0</v>
      </c>
      <c r="BF541" s="200">
        <f>IF(N541="snížená",J541,0)</f>
        <v>0</v>
      </c>
      <c r="BG541" s="200">
        <f>IF(N541="zákl. přenesená",J541,0)</f>
        <v>0</v>
      </c>
      <c r="BH541" s="200">
        <f>IF(N541="sníž. přenesená",J541,0)</f>
        <v>0</v>
      </c>
      <c r="BI541" s="200">
        <f>IF(N541="nulová",J541,0)</f>
        <v>0</v>
      </c>
      <c r="BJ541" s="17" t="s">
        <v>127</v>
      </c>
      <c r="BK541" s="200">
        <f>ROUND(I541*H541,2)</f>
        <v>0</v>
      </c>
      <c r="BL541" s="17" t="s">
        <v>320</v>
      </c>
      <c r="BM541" s="199" t="s">
        <v>2448</v>
      </c>
    </row>
    <row r="542" spans="1:65" s="13" customFormat="1" ht="11.25">
      <c r="B542" s="201"/>
      <c r="C542" s="202"/>
      <c r="D542" s="203" t="s">
        <v>129</v>
      </c>
      <c r="E542" s="204" t="s">
        <v>1</v>
      </c>
      <c r="F542" s="205" t="s">
        <v>1796</v>
      </c>
      <c r="G542" s="202"/>
      <c r="H542" s="204" t="s">
        <v>1</v>
      </c>
      <c r="I542" s="206"/>
      <c r="J542" s="202"/>
      <c r="K542" s="202"/>
      <c r="L542" s="207"/>
      <c r="M542" s="208"/>
      <c r="N542" s="209"/>
      <c r="O542" s="209"/>
      <c r="P542" s="209"/>
      <c r="Q542" s="209"/>
      <c r="R542" s="209"/>
      <c r="S542" s="209"/>
      <c r="T542" s="210"/>
      <c r="AT542" s="211" t="s">
        <v>129</v>
      </c>
      <c r="AU542" s="211" t="s">
        <v>127</v>
      </c>
      <c r="AV542" s="13" t="s">
        <v>80</v>
      </c>
      <c r="AW542" s="13" t="s">
        <v>30</v>
      </c>
      <c r="AX542" s="13" t="s">
        <v>72</v>
      </c>
      <c r="AY542" s="211" t="s">
        <v>119</v>
      </c>
    </row>
    <row r="543" spans="1:65" s="13" customFormat="1" ht="11.25">
      <c r="B543" s="201"/>
      <c r="C543" s="202"/>
      <c r="D543" s="203" t="s">
        <v>129</v>
      </c>
      <c r="E543" s="204" t="s">
        <v>1</v>
      </c>
      <c r="F543" s="205" t="s">
        <v>225</v>
      </c>
      <c r="G543" s="202"/>
      <c r="H543" s="204" t="s">
        <v>1</v>
      </c>
      <c r="I543" s="206"/>
      <c r="J543" s="202"/>
      <c r="K543" s="202"/>
      <c r="L543" s="207"/>
      <c r="M543" s="208"/>
      <c r="N543" s="209"/>
      <c r="O543" s="209"/>
      <c r="P543" s="209"/>
      <c r="Q543" s="209"/>
      <c r="R543" s="209"/>
      <c r="S543" s="209"/>
      <c r="T543" s="210"/>
      <c r="AT543" s="211" t="s">
        <v>129</v>
      </c>
      <c r="AU543" s="211" t="s">
        <v>127</v>
      </c>
      <c r="AV543" s="13" t="s">
        <v>80</v>
      </c>
      <c r="AW543" s="13" t="s">
        <v>30</v>
      </c>
      <c r="AX543" s="13" t="s">
        <v>72</v>
      </c>
      <c r="AY543" s="211" t="s">
        <v>119</v>
      </c>
    </row>
    <row r="544" spans="1:65" s="14" customFormat="1" ht="11.25">
      <c r="B544" s="212"/>
      <c r="C544" s="213"/>
      <c r="D544" s="203" t="s">
        <v>129</v>
      </c>
      <c r="E544" s="214" t="s">
        <v>1</v>
      </c>
      <c r="F544" s="215" t="s">
        <v>2411</v>
      </c>
      <c r="G544" s="213"/>
      <c r="H544" s="216">
        <v>11.28</v>
      </c>
      <c r="I544" s="217"/>
      <c r="J544" s="213"/>
      <c r="K544" s="213"/>
      <c r="L544" s="218"/>
      <c r="M544" s="219"/>
      <c r="N544" s="220"/>
      <c r="O544" s="220"/>
      <c r="P544" s="220"/>
      <c r="Q544" s="220"/>
      <c r="R544" s="220"/>
      <c r="S544" s="220"/>
      <c r="T544" s="221"/>
      <c r="AT544" s="222" t="s">
        <v>129</v>
      </c>
      <c r="AU544" s="222" t="s">
        <v>127</v>
      </c>
      <c r="AV544" s="14" t="s">
        <v>127</v>
      </c>
      <c r="AW544" s="14" t="s">
        <v>30</v>
      </c>
      <c r="AX544" s="14" t="s">
        <v>72</v>
      </c>
      <c r="AY544" s="222" t="s">
        <v>119</v>
      </c>
    </row>
    <row r="545" spans="1:65" s="13" customFormat="1" ht="11.25">
      <c r="B545" s="201"/>
      <c r="C545" s="202"/>
      <c r="D545" s="203" t="s">
        <v>129</v>
      </c>
      <c r="E545" s="204" t="s">
        <v>1</v>
      </c>
      <c r="F545" s="205" t="s">
        <v>232</v>
      </c>
      <c r="G545" s="202"/>
      <c r="H545" s="204" t="s">
        <v>1</v>
      </c>
      <c r="I545" s="206"/>
      <c r="J545" s="202"/>
      <c r="K545" s="202"/>
      <c r="L545" s="207"/>
      <c r="M545" s="208"/>
      <c r="N545" s="209"/>
      <c r="O545" s="209"/>
      <c r="P545" s="209"/>
      <c r="Q545" s="209"/>
      <c r="R545" s="209"/>
      <c r="S545" s="209"/>
      <c r="T545" s="210"/>
      <c r="AT545" s="211" t="s">
        <v>129</v>
      </c>
      <c r="AU545" s="211" t="s">
        <v>127</v>
      </c>
      <c r="AV545" s="13" t="s">
        <v>80</v>
      </c>
      <c r="AW545" s="13" t="s">
        <v>30</v>
      </c>
      <c r="AX545" s="13" t="s">
        <v>72</v>
      </c>
      <c r="AY545" s="211" t="s">
        <v>119</v>
      </c>
    </row>
    <row r="546" spans="1:65" s="14" customFormat="1" ht="11.25">
      <c r="B546" s="212"/>
      <c r="C546" s="213"/>
      <c r="D546" s="203" t="s">
        <v>129</v>
      </c>
      <c r="E546" s="214" t="s">
        <v>1</v>
      </c>
      <c r="F546" s="215" t="s">
        <v>2412</v>
      </c>
      <c r="G546" s="213"/>
      <c r="H546" s="216">
        <v>6.5200000000000014</v>
      </c>
      <c r="I546" s="217"/>
      <c r="J546" s="213"/>
      <c r="K546" s="213"/>
      <c r="L546" s="218"/>
      <c r="M546" s="219"/>
      <c r="N546" s="220"/>
      <c r="O546" s="220"/>
      <c r="P546" s="220"/>
      <c r="Q546" s="220"/>
      <c r="R546" s="220"/>
      <c r="S546" s="220"/>
      <c r="T546" s="221"/>
      <c r="AT546" s="222" t="s">
        <v>129</v>
      </c>
      <c r="AU546" s="222" t="s">
        <v>127</v>
      </c>
      <c r="AV546" s="14" t="s">
        <v>127</v>
      </c>
      <c r="AW546" s="14" t="s">
        <v>30</v>
      </c>
      <c r="AX546" s="14" t="s">
        <v>72</v>
      </c>
      <c r="AY546" s="222" t="s">
        <v>119</v>
      </c>
    </row>
    <row r="547" spans="1:65" s="13" customFormat="1" ht="11.25">
      <c r="B547" s="201"/>
      <c r="C547" s="202"/>
      <c r="D547" s="203" t="s">
        <v>129</v>
      </c>
      <c r="E547" s="204" t="s">
        <v>1</v>
      </c>
      <c r="F547" s="205" t="s">
        <v>1528</v>
      </c>
      <c r="G547" s="202"/>
      <c r="H547" s="204" t="s">
        <v>1</v>
      </c>
      <c r="I547" s="206"/>
      <c r="J547" s="202"/>
      <c r="K547" s="202"/>
      <c r="L547" s="207"/>
      <c r="M547" s="208"/>
      <c r="N547" s="209"/>
      <c r="O547" s="209"/>
      <c r="P547" s="209"/>
      <c r="Q547" s="209"/>
      <c r="R547" s="209"/>
      <c r="S547" s="209"/>
      <c r="T547" s="210"/>
      <c r="AT547" s="211" t="s">
        <v>129</v>
      </c>
      <c r="AU547" s="211" t="s">
        <v>127</v>
      </c>
      <c r="AV547" s="13" t="s">
        <v>80</v>
      </c>
      <c r="AW547" s="13" t="s">
        <v>30</v>
      </c>
      <c r="AX547" s="13" t="s">
        <v>72</v>
      </c>
      <c r="AY547" s="211" t="s">
        <v>119</v>
      </c>
    </row>
    <row r="548" spans="1:65" s="14" customFormat="1" ht="11.25">
      <c r="B548" s="212"/>
      <c r="C548" s="213"/>
      <c r="D548" s="203" t="s">
        <v>129</v>
      </c>
      <c r="E548" s="214" t="s">
        <v>1</v>
      </c>
      <c r="F548" s="215" t="s">
        <v>2413</v>
      </c>
      <c r="G548" s="213"/>
      <c r="H548" s="216">
        <v>14.679999999999998</v>
      </c>
      <c r="I548" s="217"/>
      <c r="J548" s="213"/>
      <c r="K548" s="213"/>
      <c r="L548" s="218"/>
      <c r="M548" s="219"/>
      <c r="N548" s="220"/>
      <c r="O548" s="220"/>
      <c r="P548" s="220"/>
      <c r="Q548" s="220"/>
      <c r="R548" s="220"/>
      <c r="S548" s="220"/>
      <c r="T548" s="221"/>
      <c r="AT548" s="222" t="s">
        <v>129</v>
      </c>
      <c r="AU548" s="222" t="s">
        <v>127</v>
      </c>
      <c r="AV548" s="14" t="s">
        <v>127</v>
      </c>
      <c r="AW548" s="14" t="s">
        <v>30</v>
      </c>
      <c r="AX548" s="14" t="s">
        <v>72</v>
      </c>
      <c r="AY548" s="222" t="s">
        <v>119</v>
      </c>
    </row>
    <row r="549" spans="1:65" s="15" customFormat="1" ht="11.25">
      <c r="B549" s="223"/>
      <c r="C549" s="224"/>
      <c r="D549" s="203" t="s">
        <v>129</v>
      </c>
      <c r="E549" s="225" t="s">
        <v>1</v>
      </c>
      <c r="F549" s="226" t="s">
        <v>138</v>
      </c>
      <c r="G549" s="224"/>
      <c r="H549" s="227">
        <v>32.479999999999997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AT549" s="233" t="s">
        <v>129</v>
      </c>
      <c r="AU549" s="233" t="s">
        <v>127</v>
      </c>
      <c r="AV549" s="15" t="s">
        <v>126</v>
      </c>
      <c r="AW549" s="15" t="s">
        <v>30</v>
      </c>
      <c r="AX549" s="15" t="s">
        <v>80</v>
      </c>
      <c r="AY549" s="233" t="s">
        <v>119</v>
      </c>
    </row>
    <row r="550" spans="1:65" s="2" customFormat="1" ht="24.2" customHeight="1">
      <c r="A550" s="34"/>
      <c r="B550" s="35"/>
      <c r="C550" s="187" t="s">
        <v>1127</v>
      </c>
      <c r="D550" s="187" t="s">
        <v>122</v>
      </c>
      <c r="E550" s="188" t="s">
        <v>2449</v>
      </c>
      <c r="F550" s="189" t="s">
        <v>2450</v>
      </c>
      <c r="G550" s="190" t="s">
        <v>195</v>
      </c>
      <c r="H550" s="191">
        <v>0.23799999999999999</v>
      </c>
      <c r="I550" s="192"/>
      <c r="J550" s="193">
        <f>ROUND(I550*H550,2)</f>
        <v>0</v>
      </c>
      <c r="K550" s="194"/>
      <c r="L550" s="39"/>
      <c r="M550" s="195" t="s">
        <v>1</v>
      </c>
      <c r="N550" s="196" t="s">
        <v>38</v>
      </c>
      <c r="O550" s="71"/>
      <c r="P550" s="197">
        <f>O550*H550</f>
        <v>0</v>
      </c>
      <c r="Q550" s="197">
        <v>0</v>
      </c>
      <c r="R550" s="197">
        <f>Q550*H550</f>
        <v>0</v>
      </c>
      <c r="S550" s="197">
        <v>0</v>
      </c>
      <c r="T550" s="198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9" t="s">
        <v>320</v>
      </c>
      <c r="AT550" s="199" t="s">
        <v>122</v>
      </c>
      <c r="AU550" s="199" t="s">
        <v>127</v>
      </c>
      <c r="AY550" s="17" t="s">
        <v>119</v>
      </c>
      <c r="BE550" s="200">
        <f>IF(N550="základní",J550,0)</f>
        <v>0</v>
      </c>
      <c r="BF550" s="200">
        <f>IF(N550="snížená",J550,0)</f>
        <v>0</v>
      </c>
      <c r="BG550" s="200">
        <f>IF(N550="zákl. přenesená",J550,0)</f>
        <v>0</v>
      </c>
      <c r="BH550" s="200">
        <f>IF(N550="sníž. přenesená",J550,0)</f>
        <v>0</v>
      </c>
      <c r="BI550" s="200">
        <f>IF(N550="nulová",J550,0)</f>
        <v>0</v>
      </c>
      <c r="BJ550" s="17" t="s">
        <v>127</v>
      </c>
      <c r="BK550" s="200">
        <f>ROUND(I550*H550,2)</f>
        <v>0</v>
      </c>
      <c r="BL550" s="17" t="s">
        <v>320</v>
      </c>
      <c r="BM550" s="199" t="s">
        <v>2451</v>
      </c>
    </row>
    <row r="551" spans="1:65" s="2" customFormat="1" ht="24.2" customHeight="1">
      <c r="A551" s="34"/>
      <c r="B551" s="35"/>
      <c r="C551" s="187" t="s">
        <v>1134</v>
      </c>
      <c r="D551" s="187" t="s">
        <v>122</v>
      </c>
      <c r="E551" s="188" t="s">
        <v>1804</v>
      </c>
      <c r="F551" s="189" t="s">
        <v>1805</v>
      </c>
      <c r="G551" s="190" t="s">
        <v>195</v>
      </c>
      <c r="H551" s="191">
        <v>0.23799999999999999</v>
      </c>
      <c r="I551" s="192"/>
      <c r="J551" s="193">
        <f>ROUND(I551*H551,2)</f>
        <v>0</v>
      </c>
      <c r="K551" s="194"/>
      <c r="L551" s="39"/>
      <c r="M551" s="195" t="s">
        <v>1</v>
      </c>
      <c r="N551" s="196" t="s">
        <v>38</v>
      </c>
      <c r="O551" s="71"/>
      <c r="P551" s="197">
        <f>O551*H551</f>
        <v>0</v>
      </c>
      <c r="Q551" s="197">
        <v>0</v>
      </c>
      <c r="R551" s="197">
        <f>Q551*H551</f>
        <v>0</v>
      </c>
      <c r="S551" s="197">
        <v>0</v>
      </c>
      <c r="T551" s="198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9" t="s">
        <v>320</v>
      </c>
      <c r="AT551" s="199" t="s">
        <v>122</v>
      </c>
      <c r="AU551" s="199" t="s">
        <v>127</v>
      </c>
      <c r="AY551" s="17" t="s">
        <v>119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7" t="s">
        <v>127</v>
      </c>
      <c r="BK551" s="200">
        <f>ROUND(I551*H551,2)</f>
        <v>0</v>
      </c>
      <c r="BL551" s="17" t="s">
        <v>320</v>
      </c>
      <c r="BM551" s="199" t="s">
        <v>2452</v>
      </c>
    </row>
    <row r="552" spans="1:65" s="12" customFormat="1" ht="22.9" customHeight="1">
      <c r="B552" s="171"/>
      <c r="C552" s="172"/>
      <c r="D552" s="173" t="s">
        <v>71</v>
      </c>
      <c r="E552" s="185" t="s">
        <v>1807</v>
      </c>
      <c r="F552" s="185" t="s">
        <v>1808</v>
      </c>
      <c r="G552" s="172"/>
      <c r="H552" s="172"/>
      <c r="I552" s="175"/>
      <c r="J552" s="186">
        <f>BK552</f>
        <v>0</v>
      </c>
      <c r="K552" s="172"/>
      <c r="L552" s="177"/>
      <c r="M552" s="178"/>
      <c r="N552" s="179"/>
      <c r="O552" s="179"/>
      <c r="P552" s="180">
        <f>SUM(P553:P569)</f>
        <v>0</v>
      </c>
      <c r="Q552" s="179"/>
      <c r="R552" s="180">
        <f>SUM(R553:R569)</f>
        <v>1.8159000000000001E-3</v>
      </c>
      <c r="S552" s="179"/>
      <c r="T552" s="181">
        <f>SUM(T553:T569)</f>
        <v>0.33740999999999999</v>
      </c>
      <c r="AR552" s="182" t="s">
        <v>127</v>
      </c>
      <c r="AT552" s="183" t="s">
        <v>71</v>
      </c>
      <c r="AU552" s="183" t="s">
        <v>80</v>
      </c>
      <c r="AY552" s="182" t="s">
        <v>119</v>
      </c>
      <c r="BK552" s="184">
        <f>SUM(BK553:BK569)</f>
        <v>0</v>
      </c>
    </row>
    <row r="553" spans="1:65" s="2" customFormat="1" ht="24.2" customHeight="1">
      <c r="A553" s="34"/>
      <c r="B553" s="35"/>
      <c r="C553" s="187" t="s">
        <v>1138</v>
      </c>
      <c r="D553" s="187" t="s">
        <v>122</v>
      </c>
      <c r="E553" s="188" t="s">
        <v>2453</v>
      </c>
      <c r="F553" s="189" t="s">
        <v>2454</v>
      </c>
      <c r="G553" s="190" t="s">
        <v>125</v>
      </c>
      <c r="H553" s="191">
        <v>4.1399999999999997</v>
      </c>
      <c r="I553" s="192"/>
      <c r="J553" s="193">
        <f>ROUND(I553*H553,2)</f>
        <v>0</v>
      </c>
      <c r="K553" s="194"/>
      <c r="L553" s="39"/>
      <c r="M553" s="195" t="s">
        <v>1</v>
      </c>
      <c r="N553" s="196" t="s">
        <v>38</v>
      </c>
      <c r="O553" s="71"/>
      <c r="P553" s="197">
        <f>O553*H553</f>
        <v>0</v>
      </c>
      <c r="Q553" s="197">
        <v>0</v>
      </c>
      <c r="R553" s="197">
        <f>Q553*H553</f>
        <v>0</v>
      </c>
      <c r="S553" s="197">
        <v>8.1500000000000003E-2</v>
      </c>
      <c r="T553" s="198">
        <f>S553*H553</f>
        <v>0.33740999999999999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9" t="s">
        <v>320</v>
      </c>
      <c r="AT553" s="199" t="s">
        <v>122</v>
      </c>
      <c r="AU553" s="199" t="s">
        <v>127</v>
      </c>
      <c r="AY553" s="17" t="s">
        <v>119</v>
      </c>
      <c r="BE553" s="200">
        <f>IF(N553="základní",J553,0)</f>
        <v>0</v>
      </c>
      <c r="BF553" s="200">
        <f>IF(N553="snížená",J553,0)</f>
        <v>0</v>
      </c>
      <c r="BG553" s="200">
        <f>IF(N553="zákl. přenesená",J553,0)</f>
        <v>0</v>
      </c>
      <c r="BH553" s="200">
        <f>IF(N553="sníž. přenesená",J553,0)</f>
        <v>0</v>
      </c>
      <c r="BI553" s="200">
        <f>IF(N553="nulová",J553,0)</f>
        <v>0</v>
      </c>
      <c r="BJ553" s="17" t="s">
        <v>127</v>
      </c>
      <c r="BK553" s="200">
        <f>ROUND(I553*H553,2)</f>
        <v>0</v>
      </c>
      <c r="BL553" s="17" t="s">
        <v>320</v>
      </c>
      <c r="BM553" s="199" t="s">
        <v>2455</v>
      </c>
    </row>
    <row r="554" spans="1:65" s="13" customFormat="1" ht="11.25">
      <c r="B554" s="201"/>
      <c r="C554" s="202"/>
      <c r="D554" s="203" t="s">
        <v>129</v>
      </c>
      <c r="E554" s="204" t="s">
        <v>1</v>
      </c>
      <c r="F554" s="205" t="s">
        <v>225</v>
      </c>
      <c r="G554" s="202"/>
      <c r="H554" s="204" t="s">
        <v>1</v>
      </c>
      <c r="I554" s="206"/>
      <c r="J554" s="202"/>
      <c r="K554" s="202"/>
      <c r="L554" s="207"/>
      <c r="M554" s="208"/>
      <c r="N554" s="209"/>
      <c r="O554" s="209"/>
      <c r="P554" s="209"/>
      <c r="Q554" s="209"/>
      <c r="R554" s="209"/>
      <c r="S554" s="209"/>
      <c r="T554" s="210"/>
      <c r="AT554" s="211" t="s">
        <v>129</v>
      </c>
      <c r="AU554" s="211" t="s">
        <v>127</v>
      </c>
      <c r="AV554" s="13" t="s">
        <v>80</v>
      </c>
      <c r="AW554" s="13" t="s">
        <v>30</v>
      </c>
      <c r="AX554" s="13" t="s">
        <v>72</v>
      </c>
      <c r="AY554" s="211" t="s">
        <v>119</v>
      </c>
    </row>
    <row r="555" spans="1:65" s="14" customFormat="1" ht="11.25">
      <c r="B555" s="212"/>
      <c r="C555" s="213"/>
      <c r="D555" s="203" t="s">
        <v>129</v>
      </c>
      <c r="E555" s="214" t="s">
        <v>1</v>
      </c>
      <c r="F555" s="215" t="s">
        <v>2456</v>
      </c>
      <c r="G555" s="213"/>
      <c r="H555" s="216">
        <v>4.1399999999999997</v>
      </c>
      <c r="I555" s="217"/>
      <c r="J555" s="213"/>
      <c r="K555" s="213"/>
      <c r="L555" s="218"/>
      <c r="M555" s="219"/>
      <c r="N555" s="220"/>
      <c r="O555" s="220"/>
      <c r="P555" s="220"/>
      <c r="Q555" s="220"/>
      <c r="R555" s="220"/>
      <c r="S555" s="220"/>
      <c r="T555" s="221"/>
      <c r="AT555" s="222" t="s">
        <v>129</v>
      </c>
      <c r="AU555" s="222" t="s">
        <v>127</v>
      </c>
      <c r="AV555" s="14" t="s">
        <v>127</v>
      </c>
      <c r="AW555" s="14" t="s">
        <v>30</v>
      </c>
      <c r="AX555" s="14" t="s">
        <v>80</v>
      </c>
      <c r="AY555" s="222" t="s">
        <v>119</v>
      </c>
    </row>
    <row r="556" spans="1:65" s="2" customFormat="1" ht="16.5" customHeight="1">
      <c r="A556" s="34"/>
      <c r="B556" s="35"/>
      <c r="C556" s="187" t="s">
        <v>1142</v>
      </c>
      <c r="D556" s="187" t="s">
        <v>122</v>
      </c>
      <c r="E556" s="188" t="s">
        <v>2457</v>
      </c>
      <c r="F556" s="189" t="s">
        <v>2458</v>
      </c>
      <c r="G556" s="190" t="s">
        <v>390</v>
      </c>
      <c r="H556" s="191">
        <v>30</v>
      </c>
      <c r="I556" s="192"/>
      <c r="J556" s="193">
        <f>ROUND(I556*H556,2)</f>
        <v>0</v>
      </c>
      <c r="K556" s="194"/>
      <c r="L556" s="39"/>
      <c r="M556" s="195" t="s">
        <v>1</v>
      </c>
      <c r="N556" s="196" t="s">
        <v>38</v>
      </c>
      <c r="O556" s="71"/>
      <c r="P556" s="197">
        <f>O556*H556</f>
        <v>0</v>
      </c>
      <c r="Q556" s="197">
        <v>3.0000000000000001E-5</v>
      </c>
      <c r="R556" s="197">
        <f>Q556*H556</f>
        <v>8.9999999999999998E-4</v>
      </c>
      <c r="S556" s="197">
        <v>0</v>
      </c>
      <c r="T556" s="198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9" t="s">
        <v>320</v>
      </c>
      <c r="AT556" s="199" t="s">
        <v>122</v>
      </c>
      <c r="AU556" s="199" t="s">
        <v>127</v>
      </c>
      <c r="AY556" s="17" t="s">
        <v>119</v>
      </c>
      <c r="BE556" s="200">
        <f>IF(N556="základní",J556,0)</f>
        <v>0</v>
      </c>
      <c r="BF556" s="200">
        <f>IF(N556="snížená",J556,0)</f>
        <v>0</v>
      </c>
      <c r="BG556" s="200">
        <f>IF(N556="zákl. přenesená",J556,0)</f>
        <v>0</v>
      </c>
      <c r="BH556" s="200">
        <f>IF(N556="sníž. přenesená",J556,0)</f>
        <v>0</v>
      </c>
      <c r="BI556" s="200">
        <f>IF(N556="nulová",J556,0)</f>
        <v>0</v>
      </c>
      <c r="BJ556" s="17" t="s">
        <v>127</v>
      </c>
      <c r="BK556" s="200">
        <f>ROUND(I556*H556,2)</f>
        <v>0</v>
      </c>
      <c r="BL556" s="17" t="s">
        <v>320</v>
      </c>
      <c r="BM556" s="199" t="s">
        <v>2459</v>
      </c>
    </row>
    <row r="557" spans="1:65" s="13" customFormat="1" ht="11.25">
      <c r="B557" s="201"/>
      <c r="C557" s="202"/>
      <c r="D557" s="203" t="s">
        <v>129</v>
      </c>
      <c r="E557" s="204" t="s">
        <v>1</v>
      </c>
      <c r="F557" s="205" t="s">
        <v>2460</v>
      </c>
      <c r="G557" s="202"/>
      <c r="H557" s="204" t="s">
        <v>1</v>
      </c>
      <c r="I557" s="206"/>
      <c r="J557" s="202"/>
      <c r="K557" s="202"/>
      <c r="L557" s="207"/>
      <c r="M557" s="208"/>
      <c r="N557" s="209"/>
      <c r="O557" s="209"/>
      <c r="P557" s="209"/>
      <c r="Q557" s="209"/>
      <c r="R557" s="209"/>
      <c r="S557" s="209"/>
      <c r="T557" s="210"/>
      <c r="AT557" s="211" t="s">
        <v>129</v>
      </c>
      <c r="AU557" s="211" t="s">
        <v>127</v>
      </c>
      <c r="AV557" s="13" t="s">
        <v>80</v>
      </c>
      <c r="AW557" s="13" t="s">
        <v>30</v>
      </c>
      <c r="AX557" s="13" t="s">
        <v>72</v>
      </c>
      <c r="AY557" s="211" t="s">
        <v>119</v>
      </c>
    </row>
    <row r="558" spans="1:65" s="14" customFormat="1" ht="11.25">
      <c r="B558" s="212"/>
      <c r="C558" s="213"/>
      <c r="D558" s="203" t="s">
        <v>129</v>
      </c>
      <c r="E558" s="214" t="s">
        <v>1</v>
      </c>
      <c r="F558" s="215" t="s">
        <v>361</v>
      </c>
      <c r="G558" s="213"/>
      <c r="H558" s="216">
        <v>25</v>
      </c>
      <c r="I558" s="217"/>
      <c r="J558" s="213"/>
      <c r="K558" s="213"/>
      <c r="L558" s="218"/>
      <c r="M558" s="219"/>
      <c r="N558" s="220"/>
      <c r="O558" s="220"/>
      <c r="P558" s="220"/>
      <c r="Q558" s="220"/>
      <c r="R558" s="220"/>
      <c r="S558" s="220"/>
      <c r="T558" s="221"/>
      <c r="AT558" s="222" t="s">
        <v>129</v>
      </c>
      <c r="AU558" s="222" t="s">
        <v>127</v>
      </c>
      <c r="AV558" s="14" t="s">
        <v>127</v>
      </c>
      <c r="AW558" s="14" t="s">
        <v>30</v>
      </c>
      <c r="AX558" s="14" t="s">
        <v>72</v>
      </c>
      <c r="AY558" s="222" t="s">
        <v>119</v>
      </c>
    </row>
    <row r="559" spans="1:65" s="13" customFormat="1" ht="11.25">
      <c r="B559" s="201"/>
      <c r="C559" s="202"/>
      <c r="D559" s="203" t="s">
        <v>129</v>
      </c>
      <c r="E559" s="204" t="s">
        <v>1</v>
      </c>
      <c r="F559" s="205" t="s">
        <v>2461</v>
      </c>
      <c r="G559" s="202"/>
      <c r="H559" s="204" t="s">
        <v>1</v>
      </c>
      <c r="I559" s="206"/>
      <c r="J559" s="202"/>
      <c r="K559" s="202"/>
      <c r="L559" s="207"/>
      <c r="M559" s="208"/>
      <c r="N559" s="209"/>
      <c r="O559" s="209"/>
      <c r="P559" s="209"/>
      <c r="Q559" s="209"/>
      <c r="R559" s="209"/>
      <c r="S559" s="209"/>
      <c r="T559" s="210"/>
      <c r="AT559" s="211" t="s">
        <v>129</v>
      </c>
      <c r="AU559" s="211" t="s">
        <v>127</v>
      </c>
      <c r="AV559" s="13" t="s">
        <v>80</v>
      </c>
      <c r="AW559" s="13" t="s">
        <v>30</v>
      </c>
      <c r="AX559" s="13" t="s">
        <v>72</v>
      </c>
      <c r="AY559" s="211" t="s">
        <v>119</v>
      </c>
    </row>
    <row r="560" spans="1:65" s="14" customFormat="1" ht="11.25">
      <c r="B560" s="212"/>
      <c r="C560" s="213"/>
      <c r="D560" s="203" t="s">
        <v>129</v>
      </c>
      <c r="E560" s="214" t="s">
        <v>1</v>
      </c>
      <c r="F560" s="215" t="s">
        <v>145</v>
      </c>
      <c r="G560" s="213"/>
      <c r="H560" s="216">
        <v>5</v>
      </c>
      <c r="I560" s="217"/>
      <c r="J560" s="213"/>
      <c r="K560" s="213"/>
      <c r="L560" s="218"/>
      <c r="M560" s="219"/>
      <c r="N560" s="220"/>
      <c r="O560" s="220"/>
      <c r="P560" s="220"/>
      <c r="Q560" s="220"/>
      <c r="R560" s="220"/>
      <c r="S560" s="220"/>
      <c r="T560" s="221"/>
      <c r="AT560" s="222" t="s">
        <v>129</v>
      </c>
      <c r="AU560" s="222" t="s">
        <v>127</v>
      </c>
      <c r="AV560" s="14" t="s">
        <v>127</v>
      </c>
      <c r="AW560" s="14" t="s">
        <v>30</v>
      </c>
      <c r="AX560" s="14" t="s">
        <v>72</v>
      </c>
      <c r="AY560" s="222" t="s">
        <v>119</v>
      </c>
    </row>
    <row r="561" spans="1:65" s="15" customFormat="1" ht="11.25">
      <c r="B561" s="223"/>
      <c r="C561" s="224"/>
      <c r="D561" s="203" t="s">
        <v>129</v>
      </c>
      <c r="E561" s="225" t="s">
        <v>1</v>
      </c>
      <c r="F561" s="226" t="s">
        <v>138</v>
      </c>
      <c r="G561" s="224"/>
      <c r="H561" s="227">
        <v>30</v>
      </c>
      <c r="I561" s="228"/>
      <c r="J561" s="224"/>
      <c r="K561" s="224"/>
      <c r="L561" s="229"/>
      <c r="M561" s="230"/>
      <c r="N561" s="231"/>
      <c r="O561" s="231"/>
      <c r="P561" s="231"/>
      <c r="Q561" s="231"/>
      <c r="R561" s="231"/>
      <c r="S561" s="231"/>
      <c r="T561" s="232"/>
      <c r="AT561" s="233" t="s">
        <v>129</v>
      </c>
      <c r="AU561" s="233" t="s">
        <v>127</v>
      </c>
      <c r="AV561" s="15" t="s">
        <v>126</v>
      </c>
      <c r="AW561" s="15" t="s">
        <v>30</v>
      </c>
      <c r="AX561" s="15" t="s">
        <v>80</v>
      </c>
      <c r="AY561" s="233" t="s">
        <v>119</v>
      </c>
    </row>
    <row r="562" spans="1:65" s="2" customFormat="1" ht="24.2" customHeight="1">
      <c r="A562" s="34"/>
      <c r="B562" s="35"/>
      <c r="C562" s="187" t="s">
        <v>1147</v>
      </c>
      <c r="D562" s="187" t="s">
        <v>122</v>
      </c>
      <c r="E562" s="188" t="s">
        <v>1896</v>
      </c>
      <c r="F562" s="189" t="s">
        <v>1897</v>
      </c>
      <c r="G562" s="190" t="s">
        <v>125</v>
      </c>
      <c r="H562" s="191">
        <v>18.318000000000001</v>
      </c>
      <c r="I562" s="192"/>
      <c r="J562" s="193">
        <f>ROUND(I562*H562,2)</f>
        <v>0</v>
      </c>
      <c r="K562" s="194"/>
      <c r="L562" s="39"/>
      <c r="M562" s="195" t="s">
        <v>1</v>
      </c>
      <c r="N562" s="196" t="s">
        <v>38</v>
      </c>
      <c r="O562" s="71"/>
      <c r="P562" s="197">
        <f>O562*H562</f>
        <v>0</v>
      </c>
      <c r="Q562" s="197">
        <v>5.0000000000000002E-5</v>
      </c>
      <c r="R562" s="197">
        <f>Q562*H562</f>
        <v>9.1590000000000009E-4</v>
      </c>
      <c r="S562" s="197">
        <v>0</v>
      </c>
      <c r="T562" s="198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9" t="s">
        <v>320</v>
      </c>
      <c r="AT562" s="199" t="s">
        <v>122</v>
      </c>
      <c r="AU562" s="199" t="s">
        <v>127</v>
      </c>
      <c r="AY562" s="17" t="s">
        <v>119</v>
      </c>
      <c r="BE562" s="200">
        <f>IF(N562="základní",J562,0)</f>
        <v>0</v>
      </c>
      <c r="BF562" s="200">
        <f>IF(N562="snížená",J562,0)</f>
        <v>0</v>
      </c>
      <c r="BG562" s="200">
        <f>IF(N562="zákl. přenesená",J562,0)</f>
        <v>0</v>
      </c>
      <c r="BH562" s="200">
        <f>IF(N562="sníž. přenesená",J562,0)</f>
        <v>0</v>
      </c>
      <c r="BI562" s="200">
        <f>IF(N562="nulová",J562,0)</f>
        <v>0</v>
      </c>
      <c r="BJ562" s="17" t="s">
        <v>127</v>
      </c>
      <c r="BK562" s="200">
        <f>ROUND(I562*H562,2)</f>
        <v>0</v>
      </c>
      <c r="BL562" s="17" t="s">
        <v>320</v>
      </c>
      <c r="BM562" s="199" t="s">
        <v>2462</v>
      </c>
    </row>
    <row r="563" spans="1:65" s="13" customFormat="1" ht="11.25">
      <c r="B563" s="201"/>
      <c r="C563" s="202"/>
      <c r="D563" s="203" t="s">
        <v>129</v>
      </c>
      <c r="E563" s="204" t="s">
        <v>1</v>
      </c>
      <c r="F563" s="205" t="s">
        <v>246</v>
      </c>
      <c r="G563" s="202"/>
      <c r="H563" s="204" t="s">
        <v>1</v>
      </c>
      <c r="I563" s="206"/>
      <c r="J563" s="202"/>
      <c r="K563" s="202"/>
      <c r="L563" s="207"/>
      <c r="M563" s="208"/>
      <c r="N563" s="209"/>
      <c r="O563" s="209"/>
      <c r="P563" s="209"/>
      <c r="Q563" s="209"/>
      <c r="R563" s="209"/>
      <c r="S563" s="209"/>
      <c r="T563" s="210"/>
      <c r="AT563" s="211" t="s">
        <v>129</v>
      </c>
      <c r="AU563" s="211" t="s">
        <v>127</v>
      </c>
      <c r="AV563" s="13" t="s">
        <v>80</v>
      </c>
      <c r="AW563" s="13" t="s">
        <v>30</v>
      </c>
      <c r="AX563" s="13" t="s">
        <v>72</v>
      </c>
      <c r="AY563" s="211" t="s">
        <v>119</v>
      </c>
    </row>
    <row r="564" spans="1:65" s="14" customFormat="1" ht="11.25">
      <c r="B564" s="212"/>
      <c r="C564" s="213"/>
      <c r="D564" s="203" t="s">
        <v>129</v>
      </c>
      <c r="E564" s="214" t="s">
        <v>1</v>
      </c>
      <c r="F564" s="215" t="s">
        <v>2463</v>
      </c>
      <c r="G564" s="213"/>
      <c r="H564" s="216">
        <v>6.48</v>
      </c>
      <c r="I564" s="217"/>
      <c r="J564" s="213"/>
      <c r="K564" s="213"/>
      <c r="L564" s="218"/>
      <c r="M564" s="219"/>
      <c r="N564" s="220"/>
      <c r="O564" s="220"/>
      <c r="P564" s="220"/>
      <c r="Q564" s="220"/>
      <c r="R564" s="220"/>
      <c r="S564" s="220"/>
      <c r="T564" s="221"/>
      <c r="AT564" s="222" t="s">
        <v>129</v>
      </c>
      <c r="AU564" s="222" t="s">
        <v>127</v>
      </c>
      <c r="AV564" s="14" t="s">
        <v>127</v>
      </c>
      <c r="AW564" s="14" t="s">
        <v>30</v>
      </c>
      <c r="AX564" s="14" t="s">
        <v>72</v>
      </c>
      <c r="AY564" s="222" t="s">
        <v>119</v>
      </c>
    </row>
    <row r="565" spans="1:65" s="13" customFormat="1" ht="11.25">
      <c r="B565" s="201"/>
      <c r="C565" s="202"/>
      <c r="D565" s="203" t="s">
        <v>129</v>
      </c>
      <c r="E565" s="204" t="s">
        <v>1</v>
      </c>
      <c r="F565" s="205" t="s">
        <v>248</v>
      </c>
      <c r="G565" s="202"/>
      <c r="H565" s="204" t="s">
        <v>1</v>
      </c>
      <c r="I565" s="206"/>
      <c r="J565" s="202"/>
      <c r="K565" s="202"/>
      <c r="L565" s="207"/>
      <c r="M565" s="208"/>
      <c r="N565" s="209"/>
      <c r="O565" s="209"/>
      <c r="P565" s="209"/>
      <c r="Q565" s="209"/>
      <c r="R565" s="209"/>
      <c r="S565" s="209"/>
      <c r="T565" s="210"/>
      <c r="AT565" s="211" t="s">
        <v>129</v>
      </c>
      <c r="AU565" s="211" t="s">
        <v>127</v>
      </c>
      <c r="AV565" s="13" t="s">
        <v>80</v>
      </c>
      <c r="AW565" s="13" t="s">
        <v>30</v>
      </c>
      <c r="AX565" s="13" t="s">
        <v>72</v>
      </c>
      <c r="AY565" s="211" t="s">
        <v>119</v>
      </c>
    </row>
    <row r="566" spans="1:65" s="14" customFormat="1" ht="11.25">
      <c r="B566" s="212"/>
      <c r="C566" s="213"/>
      <c r="D566" s="203" t="s">
        <v>129</v>
      </c>
      <c r="E566" s="214" t="s">
        <v>1</v>
      </c>
      <c r="F566" s="215" t="s">
        <v>2464</v>
      </c>
      <c r="G566" s="213"/>
      <c r="H566" s="216">
        <v>11.837999999999999</v>
      </c>
      <c r="I566" s="217"/>
      <c r="J566" s="213"/>
      <c r="K566" s="213"/>
      <c r="L566" s="218"/>
      <c r="M566" s="219"/>
      <c r="N566" s="220"/>
      <c r="O566" s="220"/>
      <c r="P566" s="220"/>
      <c r="Q566" s="220"/>
      <c r="R566" s="220"/>
      <c r="S566" s="220"/>
      <c r="T566" s="221"/>
      <c r="AT566" s="222" t="s">
        <v>129</v>
      </c>
      <c r="AU566" s="222" t="s">
        <v>127</v>
      </c>
      <c r="AV566" s="14" t="s">
        <v>127</v>
      </c>
      <c r="AW566" s="14" t="s">
        <v>30</v>
      </c>
      <c r="AX566" s="14" t="s">
        <v>72</v>
      </c>
      <c r="AY566" s="222" t="s">
        <v>119</v>
      </c>
    </row>
    <row r="567" spans="1:65" s="15" customFormat="1" ht="11.25">
      <c r="B567" s="223"/>
      <c r="C567" s="224"/>
      <c r="D567" s="203" t="s">
        <v>129</v>
      </c>
      <c r="E567" s="225" t="s">
        <v>1</v>
      </c>
      <c r="F567" s="226" t="s">
        <v>138</v>
      </c>
      <c r="G567" s="224"/>
      <c r="H567" s="227">
        <v>18.317999999999998</v>
      </c>
      <c r="I567" s="228"/>
      <c r="J567" s="224"/>
      <c r="K567" s="224"/>
      <c r="L567" s="229"/>
      <c r="M567" s="230"/>
      <c r="N567" s="231"/>
      <c r="O567" s="231"/>
      <c r="P567" s="231"/>
      <c r="Q567" s="231"/>
      <c r="R567" s="231"/>
      <c r="S567" s="231"/>
      <c r="T567" s="232"/>
      <c r="AT567" s="233" t="s">
        <v>129</v>
      </c>
      <c r="AU567" s="233" t="s">
        <v>127</v>
      </c>
      <c r="AV567" s="15" t="s">
        <v>126</v>
      </c>
      <c r="AW567" s="15" t="s">
        <v>30</v>
      </c>
      <c r="AX567" s="15" t="s">
        <v>80</v>
      </c>
      <c r="AY567" s="233" t="s">
        <v>119</v>
      </c>
    </row>
    <row r="568" spans="1:65" s="2" customFormat="1" ht="24.2" customHeight="1">
      <c r="A568" s="34"/>
      <c r="B568" s="35"/>
      <c r="C568" s="187" t="s">
        <v>1152</v>
      </c>
      <c r="D568" s="187" t="s">
        <v>122</v>
      </c>
      <c r="E568" s="188" t="s">
        <v>2465</v>
      </c>
      <c r="F568" s="189" t="s">
        <v>2466</v>
      </c>
      <c r="G568" s="190" t="s">
        <v>195</v>
      </c>
      <c r="H568" s="191">
        <v>2E-3</v>
      </c>
      <c r="I568" s="192"/>
      <c r="J568" s="193">
        <f>ROUND(I568*H568,2)</f>
        <v>0</v>
      </c>
      <c r="K568" s="194"/>
      <c r="L568" s="39"/>
      <c r="M568" s="195" t="s">
        <v>1</v>
      </c>
      <c r="N568" s="196" t="s">
        <v>38</v>
      </c>
      <c r="O568" s="71"/>
      <c r="P568" s="197">
        <f>O568*H568</f>
        <v>0</v>
      </c>
      <c r="Q568" s="197">
        <v>0</v>
      </c>
      <c r="R568" s="197">
        <f>Q568*H568</f>
        <v>0</v>
      </c>
      <c r="S568" s="197">
        <v>0</v>
      </c>
      <c r="T568" s="198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9" t="s">
        <v>320</v>
      </c>
      <c r="AT568" s="199" t="s">
        <v>122</v>
      </c>
      <c r="AU568" s="199" t="s">
        <v>127</v>
      </c>
      <c r="AY568" s="17" t="s">
        <v>119</v>
      </c>
      <c r="BE568" s="200">
        <f>IF(N568="základní",J568,0)</f>
        <v>0</v>
      </c>
      <c r="BF568" s="200">
        <f>IF(N568="snížená",J568,0)</f>
        <v>0</v>
      </c>
      <c r="BG568" s="200">
        <f>IF(N568="zákl. přenesená",J568,0)</f>
        <v>0</v>
      </c>
      <c r="BH568" s="200">
        <f>IF(N568="sníž. přenesená",J568,0)</f>
        <v>0</v>
      </c>
      <c r="BI568" s="200">
        <f>IF(N568="nulová",J568,0)</f>
        <v>0</v>
      </c>
      <c r="BJ568" s="17" t="s">
        <v>127</v>
      </c>
      <c r="BK568" s="200">
        <f>ROUND(I568*H568,2)</f>
        <v>0</v>
      </c>
      <c r="BL568" s="17" t="s">
        <v>320</v>
      </c>
      <c r="BM568" s="199" t="s">
        <v>2467</v>
      </c>
    </row>
    <row r="569" spans="1:65" s="2" customFormat="1" ht="24.2" customHeight="1">
      <c r="A569" s="34"/>
      <c r="B569" s="35"/>
      <c r="C569" s="187" t="s">
        <v>1157</v>
      </c>
      <c r="D569" s="187" t="s">
        <v>122</v>
      </c>
      <c r="E569" s="188" t="s">
        <v>1915</v>
      </c>
      <c r="F569" s="189" t="s">
        <v>1916</v>
      </c>
      <c r="G569" s="190" t="s">
        <v>195</v>
      </c>
      <c r="H569" s="191">
        <v>2E-3</v>
      </c>
      <c r="I569" s="192"/>
      <c r="J569" s="193">
        <f>ROUND(I569*H569,2)</f>
        <v>0</v>
      </c>
      <c r="K569" s="194"/>
      <c r="L569" s="39"/>
      <c r="M569" s="195" t="s">
        <v>1</v>
      </c>
      <c r="N569" s="196" t="s">
        <v>38</v>
      </c>
      <c r="O569" s="71"/>
      <c r="P569" s="197">
        <f>O569*H569</f>
        <v>0</v>
      </c>
      <c r="Q569" s="197">
        <v>0</v>
      </c>
      <c r="R569" s="197">
        <f>Q569*H569</f>
        <v>0</v>
      </c>
      <c r="S569" s="197">
        <v>0</v>
      </c>
      <c r="T569" s="198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9" t="s">
        <v>320</v>
      </c>
      <c r="AT569" s="199" t="s">
        <v>122</v>
      </c>
      <c r="AU569" s="199" t="s">
        <v>127</v>
      </c>
      <c r="AY569" s="17" t="s">
        <v>119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7" t="s">
        <v>127</v>
      </c>
      <c r="BK569" s="200">
        <f>ROUND(I569*H569,2)</f>
        <v>0</v>
      </c>
      <c r="BL569" s="17" t="s">
        <v>320</v>
      </c>
      <c r="BM569" s="199" t="s">
        <v>2468</v>
      </c>
    </row>
    <row r="570" spans="1:65" s="12" customFormat="1" ht="22.9" customHeight="1">
      <c r="B570" s="171"/>
      <c r="C570" s="172"/>
      <c r="D570" s="173" t="s">
        <v>71</v>
      </c>
      <c r="E570" s="185" t="s">
        <v>1918</v>
      </c>
      <c r="F570" s="185" t="s">
        <v>1919</v>
      </c>
      <c r="G570" s="172"/>
      <c r="H570" s="172"/>
      <c r="I570" s="175"/>
      <c r="J570" s="186">
        <f>BK570</f>
        <v>0</v>
      </c>
      <c r="K570" s="172"/>
      <c r="L570" s="177"/>
      <c r="M570" s="178"/>
      <c r="N570" s="179"/>
      <c r="O570" s="179"/>
      <c r="P570" s="180">
        <f>SUM(P571:P612)</f>
        <v>0</v>
      </c>
      <c r="Q570" s="179"/>
      <c r="R570" s="180">
        <f>SUM(R571:R612)</f>
        <v>2.2296590000000002E-2</v>
      </c>
      <c r="S570" s="179"/>
      <c r="T570" s="181">
        <f>SUM(T571:T612)</f>
        <v>0</v>
      </c>
      <c r="AR570" s="182" t="s">
        <v>127</v>
      </c>
      <c r="AT570" s="183" t="s">
        <v>71</v>
      </c>
      <c r="AU570" s="183" t="s">
        <v>80</v>
      </c>
      <c r="AY570" s="182" t="s">
        <v>119</v>
      </c>
      <c r="BK570" s="184">
        <f>SUM(BK571:BK612)</f>
        <v>0</v>
      </c>
    </row>
    <row r="571" spans="1:65" s="2" customFormat="1" ht="24.2" customHeight="1">
      <c r="A571" s="34"/>
      <c r="B571" s="35"/>
      <c r="C571" s="187" t="s">
        <v>1161</v>
      </c>
      <c r="D571" s="187" t="s">
        <v>122</v>
      </c>
      <c r="E571" s="188" t="s">
        <v>1921</v>
      </c>
      <c r="F571" s="189" t="s">
        <v>1922</v>
      </c>
      <c r="G571" s="190" t="s">
        <v>125</v>
      </c>
      <c r="H571" s="191">
        <v>7.1509999999999998</v>
      </c>
      <c r="I571" s="192"/>
      <c r="J571" s="193">
        <f>ROUND(I571*H571,2)</f>
        <v>0</v>
      </c>
      <c r="K571" s="194"/>
      <c r="L571" s="39"/>
      <c r="M571" s="195" t="s">
        <v>1</v>
      </c>
      <c r="N571" s="196" t="s">
        <v>38</v>
      </c>
      <c r="O571" s="71"/>
      <c r="P571" s="197">
        <f>O571*H571</f>
        <v>0</v>
      </c>
      <c r="Q571" s="197">
        <v>2.0000000000000002E-5</v>
      </c>
      <c r="R571" s="197">
        <f>Q571*H571</f>
        <v>1.4302E-4</v>
      </c>
      <c r="S571" s="197">
        <v>0</v>
      </c>
      <c r="T571" s="198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9" t="s">
        <v>320</v>
      </c>
      <c r="AT571" s="199" t="s">
        <v>122</v>
      </c>
      <c r="AU571" s="199" t="s">
        <v>127</v>
      </c>
      <c r="AY571" s="17" t="s">
        <v>119</v>
      </c>
      <c r="BE571" s="200">
        <f>IF(N571="základní",J571,0)</f>
        <v>0</v>
      </c>
      <c r="BF571" s="200">
        <f>IF(N571="snížená",J571,0)</f>
        <v>0</v>
      </c>
      <c r="BG571" s="200">
        <f>IF(N571="zákl. přenesená",J571,0)</f>
        <v>0</v>
      </c>
      <c r="BH571" s="200">
        <f>IF(N571="sníž. přenesená",J571,0)</f>
        <v>0</v>
      </c>
      <c r="BI571" s="200">
        <f>IF(N571="nulová",J571,0)</f>
        <v>0</v>
      </c>
      <c r="BJ571" s="17" t="s">
        <v>127</v>
      </c>
      <c r="BK571" s="200">
        <f>ROUND(I571*H571,2)</f>
        <v>0</v>
      </c>
      <c r="BL571" s="17" t="s">
        <v>320</v>
      </c>
      <c r="BM571" s="199" t="s">
        <v>2469</v>
      </c>
    </row>
    <row r="572" spans="1:65" s="13" customFormat="1" ht="33.75">
      <c r="B572" s="201"/>
      <c r="C572" s="202"/>
      <c r="D572" s="203" t="s">
        <v>129</v>
      </c>
      <c r="E572" s="204" t="s">
        <v>1</v>
      </c>
      <c r="F572" s="205" t="s">
        <v>2470</v>
      </c>
      <c r="G572" s="202"/>
      <c r="H572" s="204" t="s">
        <v>1</v>
      </c>
      <c r="I572" s="206"/>
      <c r="J572" s="202"/>
      <c r="K572" s="202"/>
      <c r="L572" s="207"/>
      <c r="M572" s="208"/>
      <c r="N572" s="209"/>
      <c r="O572" s="209"/>
      <c r="P572" s="209"/>
      <c r="Q572" s="209"/>
      <c r="R572" s="209"/>
      <c r="S572" s="209"/>
      <c r="T572" s="210"/>
      <c r="AT572" s="211" t="s">
        <v>129</v>
      </c>
      <c r="AU572" s="211" t="s">
        <v>127</v>
      </c>
      <c r="AV572" s="13" t="s">
        <v>80</v>
      </c>
      <c r="AW572" s="13" t="s">
        <v>30</v>
      </c>
      <c r="AX572" s="13" t="s">
        <v>72</v>
      </c>
      <c r="AY572" s="211" t="s">
        <v>119</v>
      </c>
    </row>
    <row r="573" spans="1:65" s="14" customFormat="1" ht="11.25">
      <c r="B573" s="212"/>
      <c r="C573" s="213"/>
      <c r="D573" s="203" t="s">
        <v>129</v>
      </c>
      <c r="E573" s="214" t="s">
        <v>1</v>
      </c>
      <c r="F573" s="215" t="s">
        <v>2471</v>
      </c>
      <c r="G573" s="213"/>
      <c r="H573" s="216">
        <v>6.4706250000000001</v>
      </c>
      <c r="I573" s="217"/>
      <c r="J573" s="213"/>
      <c r="K573" s="213"/>
      <c r="L573" s="218"/>
      <c r="M573" s="219"/>
      <c r="N573" s="220"/>
      <c r="O573" s="220"/>
      <c r="P573" s="220"/>
      <c r="Q573" s="220"/>
      <c r="R573" s="220"/>
      <c r="S573" s="220"/>
      <c r="T573" s="221"/>
      <c r="AT573" s="222" t="s">
        <v>129</v>
      </c>
      <c r="AU573" s="222" t="s">
        <v>127</v>
      </c>
      <c r="AV573" s="14" t="s">
        <v>127</v>
      </c>
      <c r="AW573" s="14" t="s">
        <v>30</v>
      </c>
      <c r="AX573" s="14" t="s">
        <v>72</v>
      </c>
      <c r="AY573" s="222" t="s">
        <v>119</v>
      </c>
    </row>
    <row r="574" spans="1:65" s="13" customFormat="1" ht="11.25">
      <c r="B574" s="201"/>
      <c r="C574" s="202"/>
      <c r="D574" s="203" t="s">
        <v>129</v>
      </c>
      <c r="E574" s="204" t="s">
        <v>1</v>
      </c>
      <c r="F574" s="205" t="s">
        <v>2472</v>
      </c>
      <c r="G574" s="202"/>
      <c r="H574" s="204" t="s">
        <v>1</v>
      </c>
      <c r="I574" s="206"/>
      <c r="J574" s="202"/>
      <c r="K574" s="202"/>
      <c r="L574" s="207"/>
      <c r="M574" s="208"/>
      <c r="N574" s="209"/>
      <c r="O574" s="209"/>
      <c r="P574" s="209"/>
      <c r="Q574" s="209"/>
      <c r="R574" s="209"/>
      <c r="S574" s="209"/>
      <c r="T574" s="210"/>
      <c r="AT574" s="211" t="s">
        <v>129</v>
      </c>
      <c r="AU574" s="211" t="s">
        <v>127</v>
      </c>
      <c r="AV574" s="13" t="s">
        <v>80</v>
      </c>
      <c r="AW574" s="13" t="s">
        <v>30</v>
      </c>
      <c r="AX574" s="13" t="s">
        <v>72</v>
      </c>
      <c r="AY574" s="211" t="s">
        <v>119</v>
      </c>
    </row>
    <row r="575" spans="1:65" s="14" customFormat="1" ht="11.25">
      <c r="B575" s="212"/>
      <c r="C575" s="213"/>
      <c r="D575" s="203" t="s">
        <v>129</v>
      </c>
      <c r="E575" s="214" t="s">
        <v>1</v>
      </c>
      <c r="F575" s="215" t="s">
        <v>2473</v>
      </c>
      <c r="G575" s="213"/>
      <c r="H575" s="216">
        <v>0.18000000000000002</v>
      </c>
      <c r="I575" s="217"/>
      <c r="J575" s="213"/>
      <c r="K575" s="213"/>
      <c r="L575" s="218"/>
      <c r="M575" s="219"/>
      <c r="N575" s="220"/>
      <c r="O575" s="220"/>
      <c r="P575" s="220"/>
      <c r="Q575" s="220"/>
      <c r="R575" s="220"/>
      <c r="S575" s="220"/>
      <c r="T575" s="221"/>
      <c r="AT575" s="222" t="s">
        <v>129</v>
      </c>
      <c r="AU575" s="222" t="s">
        <v>127</v>
      </c>
      <c r="AV575" s="14" t="s">
        <v>127</v>
      </c>
      <c r="AW575" s="14" t="s">
        <v>30</v>
      </c>
      <c r="AX575" s="14" t="s">
        <v>72</v>
      </c>
      <c r="AY575" s="222" t="s">
        <v>119</v>
      </c>
    </row>
    <row r="576" spans="1:65" s="13" customFormat="1" ht="11.25">
      <c r="B576" s="201"/>
      <c r="C576" s="202"/>
      <c r="D576" s="203" t="s">
        <v>129</v>
      </c>
      <c r="E576" s="204" t="s">
        <v>1</v>
      </c>
      <c r="F576" s="205" t="s">
        <v>2474</v>
      </c>
      <c r="G576" s="202"/>
      <c r="H576" s="204" t="s">
        <v>1</v>
      </c>
      <c r="I576" s="206"/>
      <c r="J576" s="202"/>
      <c r="K576" s="202"/>
      <c r="L576" s="207"/>
      <c r="M576" s="208"/>
      <c r="N576" s="209"/>
      <c r="O576" s="209"/>
      <c r="P576" s="209"/>
      <c r="Q576" s="209"/>
      <c r="R576" s="209"/>
      <c r="S576" s="209"/>
      <c r="T576" s="210"/>
      <c r="AT576" s="211" t="s">
        <v>129</v>
      </c>
      <c r="AU576" s="211" t="s">
        <v>127</v>
      </c>
      <c r="AV576" s="13" t="s">
        <v>80</v>
      </c>
      <c r="AW576" s="13" t="s">
        <v>30</v>
      </c>
      <c r="AX576" s="13" t="s">
        <v>72</v>
      </c>
      <c r="AY576" s="211" t="s">
        <v>119</v>
      </c>
    </row>
    <row r="577" spans="1:65" s="14" customFormat="1" ht="11.25">
      <c r="B577" s="212"/>
      <c r="C577" s="213"/>
      <c r="D577" s="203" t="s">
        <v>129</v>
      </c>
      <c r="E577" s="214" t="s">
        <v>1</v>
      </c>
      <c r="F577" s="215" t="s">
        <v>2475</v>
      </c>
      <c r="G577" s="213"/>
      <c r="H577" s="216">
        <v>0.5</v>
      </c>
      <c r="I577" s="217"/>
      <c r="J577" s="213"/>
      <c r="K577" s="213"/>
      <c r="L577" s="218"/>
      <c r="M577" s="219"/>
      <c r="N577" s="220"/>
      <c r="O577" s="220"/>
      <c r="P577" s="220"/>
      <c r="Q577" s="220"/>
      <c r="R577" s="220"/>
      <c r="S577" s="220"/>
      <c r="T577" s="221"/>
      <c r="AT577" s="222" t="s">
        <v>129</v>
      </c>
      <c r="AU577" s="222" t="s">
        <v>127</v>
      </c>
      <c r="AV577" s="14" t="s">
        <v>127</v>
      </c>
      <c r="AW577" s="14" t="s">
        <v>30</v>
      </c>
      <c r="AX577" s="14" t="s">
        <v>72</v>
      </c>
      <c r="AY577" s="222" t="s">
        <v>119</v>
      </c>
    </row>
    <row r="578" spans="1:65" s="15" customFormat="1" ht="11.25">
      <c r="B578" s="223"/>
      <c r="C578" s="224"/>
      <c r="D578" s="203" t="s">
        <v>129</v>
      </c>
      <c r="E578" s="225" t="s">
        <v>1</v>
      </c>
      <c r="F578" s="226" t="s">
        <v>138</v>
      </c>
      <c r="G578" s="224"/>
      <c r="H578" s="227">
        <v>7.1506249999999998</v>
      </c>
      <c r="I578" s="228"/>
      <c r="J578" s="224"/>
      <c r="K578" s="224"/>
      <c r="L578" s="229"/>
      <c r="M578" s="230"/>
      <c r="N578" s="231"/>
      <c r="O578" s="231"/>
      <c r="P578" s="231"/>
      <c r="Q578" s="231"/>
      <c r="R578" s="231"/>
      <c r="S578" s="231"/>
      <c r="T578" s="232"/>
      <c r="AT578" s="233" t="s">
        <v>129</v>
      </c>
      <c r="AU578" s="233" t="s">
        <v>127</v>
      </c>
      <c r="AV578" s="15" t="s">
        <v>126</v>
      </c>
      <c r="AW578" s="15" t="s">
        <v>30</v>
      </c>
      <c r="AX578" s="15" t="s">
        <v>80</v>
      </c>
      <c r="AY578" s="233" t="s">
        <v>119</v>
      </c>
    </row>
    <row r="579" spans="1:65" s="2" customFormat="1" ht="24.2" customHeight="1">
      <c r="A579" s="34"/>
      <c r="B579" s="35"/>
      <c r="C579" s="187" t="s">
        <v>1165</v>
      </c>
      <c r="D579" s="187" t="s">
        <v>122</v>
      </c>
      <c r="E579" s="188" t="s">
        <v>1927</v>
      </c>
      <c r="F579" s="189" t="s">
        <v>1928</v>
      </c>
      <c r="G579" s="190" t="s">
        <v>125</v>
      </c>
      <c r="H579" s="191">
        <v>7.1509999999999998</v>
      </c>
      <c r="I579" s="192"/>
      <c r="J579" s="193">
        <f t="shared" ref="J579:J587" si="70">ROUND(I579*H579,2)</f>
        <v>0</v>
      </c>
      <c r="K579" s="194"/>
      <c r="L579" s="39"/>
      <c r="M579" s="195" t="s">
        <v>1</v>
      </c>
      <c r="N579" s="196" t="s">
        <v>38</v>
      </c>
      <c r="O579" s="71"/>
      <c r="P579" s="197">
        <f t="shared" ref="P579:P587" si="71">O579*H579</f>
        <v>0</v>
      </c>
      <c r="Q579" s="197">
        <v>2.0000000000000002E-5</v>
      </c>
      <c r="R579" s="197">
        <f t="shared" ref="R579:R587" si="72">Q579*H579</f>
        <v>1.4302E-4</v>
      </c>
      <c r="S579" s="197">
        <v>0</v>
      </c>
      <c r="T579" s="198">
        <f t="shared" ref="T579:T587" si="73"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99" t="s">
        <v>320</v>
      </c>
      <c r="AT579" s="199" t="s">
        <v>122</v>
      </c>
      <c r="AU579" s="199" t="s">
        <v>127</v>
      </c>
      <c r="AY579" s="17" t="s">
        <v>119</v>
      </c>
      <c r="BE579" s="200">
        <f t="shared" ref="BE579:BE587" si="74">IF(N579="základní",J579,0)</f>
        <v>0</v>
      </c>
      <c r="BF579" s="200">
        <f t="shared" ref="BF579:BF587" si="75">IF(N579="snížená",J579,0)</f>
        <v>0</v>
      </c>
      <c r="BG579" s="200">
        <f t="shared" ref="BG579:BG587" si="76">IF(N579="zákl. přenesená",J579,0)</f>
        <v>0</v>
      </c>
      <c r="BH579" s="200">
        <f t="shared" ref="BH579:BH587" si="77">IF(N579="sníž. přenesená",J579,0)</f>
        <v>0</v>
      </c>
      <c r="BI579" s="200">
        <f t="shared" ref="BI579:BI587" si="78">IF(N579="nulová",J579,0)</f>
        <v>0</v>
      </c>
      <c r="BJ579" s="17" t="s">
        <v>127</v>
      </c>
      <c r="BK579" s="200">
        <f t="shared" ref="BK579:BK587" si="79">ROUND(I579*H579,2)</f>
        <v>0</v>
      </c>
      <c r="BL579" s="17" t="s">
        <v>320</v>
      </c>
      <c r="BM579" s="199" t="s">
        <v>2476</v>
      </c>
    </row>
    <row r="580" spans="1:65" s="2" customFormat="1" ht="24.2" customHeight="1">
      <c r="A580" s="34"/>
      <c r="B580" s="35"/>
      <c r="C580" s="187" t="s">
        <v>1169</v>
      </c>
      <c r="D580" s="187" t="s">
        <v>122</v>
      </c>
      <c r="E580" s="188" t="s">
        <v>1931</v>
      </c>
      <c r="F580" s="189" t="s">
        <v>1932</v>
      </c>
      <c r="G580" s="190" t="s">
        <v>125</v>
      </c>
      <c r="H580" s="191">
        <v>7.1509999999999998</v>
      </c>
      <c r="I580" s="192"/>
      <c r="J580" s="193">
        <f t="shared" si="70"/>
        <v>0</v>
      </c>
      <c r="K580" s="194"/>
      <c r="L580" s="39"/>
      <c r="M580" s="195" t="s">
        <v>1</v>
      </c>
      <c r="N580" s="196" t="s">
        <v>38</v>
      </c>
      <c r="O580" s="71"/>
      <c r="P580" s="197">
        <f t="shared" si="71"/>
        <v>0</v>
      </c>
      <c r="Q580" s="197">
        <v>0</v>
      </c>
      <c r="R580" s="197">
        <f t="shared" si="72"/>
        <v>0</v>
      </c>
      <c r="S580" s="197">
        <v>0</v>
      </c>
      <c r="T580" s="198">
        <f t="shared" si="73"/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99" t="s">
        <v>320</v>
      </c>
      <c r="AT580" s="199" t="s">
        <v>122</v>
      </c>
      <c r="AU580" s="199" t="s">
        <v>127</v>
      </c>
      <c r="AY580" s="17" t="s">
        <v>119</v>
      </c>
      <c r="BE580" s="200">
        <f t="shared" si="74"/>
        <v>0</v>
      </c>
      <c r="BF580" s="200">
        <f t="shared" si="75"/>
        <v>0</v>
      </c>
      <c r="BG580" s="200">
        <f t="shared" si="76"/>
        <v>0</v>
      </c>
      <c r="BH580" s="200">
        <f t="shared" si="77"/>
        <v>0</v>
      </c>
      <c r="BI580" s="200">
        <f t="shared" si="78"/>
        <v>0</v>
      </c>
      <c r="BJ580" s="17" t="s">
        <v>127</v>
      </c>
      <c r="BK580" s="200">
        <f t="shared" si="79"/>
        <v>0</v>
      </c>
      <c r="BL580" s="17" t="s">
        <v>320</v>
      </c>
      <c r="BM580" s="199" t="s">
        <v>2477</v>
      </c>
    </row>
    <row r="581" spans="1:65" s="2" customFormat="1" ht="21.75" customHeight="1">
      <c r="A581" s="34"/>
      <c r="B581" s="35"/>
      <c r="C581" s="187" t="s">
        <v>1173</v>
      </c>
      <c r="D581" s="187" t="s">
        <v>122</v>
      </c>
      <c r="E581" s="188" t="s">
        <v>1937</v>
      </c>
      <c r="F581" s="189" t="s">
        <v>1938</v>
      </c>
      <c r="G581" s="190" t="s">
        <v>125</v>
      </c>
      <c r="H581" s="191">
        <v>7.1509999999999998</v>
      </c>
      <c r="I581" s="192"/>
      <c r="J581" s="193">
        <f t="shared" si="70"/>
        <v>0</v>
      </c>
      <c r="K581" s="194"/>
      <c r="L581" s="39"/>
      <c r="M581" s="195" t="s">
        <v>1</v>
      </c>
      <c r="N581" s="196" t="s">
        <v>38</v>
      </c>
      <c r="O581" s="71"/>
      <c r="P581" s="197">
        <f t="shared" si="71"/>
        <v>0</v>
      </c>
      <c r="Q581" s="197">
        <v>2.0000000000000002E-5</v>
      </c>
      <c r="R581" s="197">
        <f t="shared" si="72"/>
        <v>1.4302E-4</v>
      </c>
      <c r="S581" s="197">
        <v>0</v>
      </c>
      <c r="T581" s="198">
        <f t="shared" si="73"/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9" t="s">
        <v>320</v>
      </c>
      <c r="AT581" s="199" t="s">
        <v>122</v>
      </c>
      <c r="AU581" s="199" t="s">
        <v>127</v>
      </c>
      <c r="AY581" s="17" t="s">
        <v>119</v>
      </c>
      <c r="BE581" s="200">
        <f t="shared" si="74"/>
        <v>0</v>
      </c>
      <c r="BF581" s="200">
        <f t="shared" si="75"/>
        <v>0</v>
      </c>
      <c r="BG581" s="200">
        <f t="shared" si="76"/>
        <v>0</v>
      </c>
      <c r="BH581" s="200">
        <f t="shared" si="77"/>
        <v>0</v>
      </c>
      <c r="BI581" s="200">
        <f t="shared" si="78"/>
        <v>0</v>
      </c>
      <c r="BJ581" s="17" t="s">
        <v>127</v>
      </c>
      <c r="BK581" s="200">
        <f t="shared" si="79"/>
        <v>0</v>
      </c>
      <c r="BL581" s="17" t="s">
        <v>320</v>
      </c>
      <c r="BM581" s="199" t="s">
        <v>2478</v>
      </c>
    </row>
    <row r="582" spans="1:65" s="2" customFormat="1" ht="24.2" customHeight="1">
      <c r="A582" s="34"/>
      <c r="B582" s="35"/>
      <c r="C582" s="187" t="s">
        <v>1177</v>
      </c>
      <c r="D582" s="187" t="s">
        <v>122</v>
      </c>
      <c r="E582" s="188" t="s">
        <v>1941</v>
      </c>
      <c r="F582" s="189" t="s">
        <v>1942</v>
      </c>
      <c r="G582" s="190" t="s">
        <v>125</v>
      </c>
      <c r="H582" s="191">
        <v>7.1509999999999998</v>
      </c>
      <c r="I582" s="192"/>
      <c r="J582" s="193">
        <f t="shared" si="70"/>
        <v>0</v>
      </c>
      <c r="K582" s="194"/>
      <c r="L582" s="39"/>
      <c r="M582" s="195" t="s">
        <v>1</v>
      </c>
      <c r="N582" s="196" t="s">
        <v>38</v>
      </c>
      <c r="O582" s="71"/>
      <c r="P582" s="197">
        <f t="shared" si="71"/>
        <v>0</v>
      </c>
      <c r="Q582" s="197">
        <v>1.7000000000000001E-4</v>
      </c>
      <c r="R582" s="197">
        <f t="shared" si="72"/>
        <v>1.2156700000000001E-3</v>
      </c>
      <c r="S582" s="197">
        <v>0</v>
      </c>
      <c r="T582" s="198">
        <f t="shared" si="73"/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9" t="s">
        <v>320</v>
      </c>
      <c r="AT582" s="199" t="s">
        <v>122</v>
      </c>
      <c r="AU582" s="199" t="s">
        <v>127</v>
      </c>
      <c r="AY582" s="17" t="s">
        <v>119</v>
      </c>
      <c r="BE582" s="200">
        <f t="shared" si="74"/>
        <v>0</v>
      </c>
      <c r="BF582" s="200">
        <f t="shared" si="75"/>
        <v>0</v>
      </c>
      <c r="BG582" s="200">
        <f t="shared" si="76"/>
        <v>0</v>
      </c>
      <c r="BH582" s="200">
        <f t="shared" si="77"/>
        <v>0</v>
      </c>
      <c r="BI582" s="200">
        <f t="shared" si="78"/>
        <v>0</v>
      </c>
      <c r="BJ582" s="17" t="s">
        <v>127</v>
      </c>
      <c r="BK582" s="200">
        <f t="shared" si="79"/>
        <v>0</v>
      </c>
      <c r="BL582" s="17" t="s">
        <v>320</v>
      </c>
      <c r="BM582" s="199" t="s">
        <v>2479</v>
      </c>
    </row>
    <row r="583" spans="1:65" s="2" customFormat="1" ht="24.2" customHeight="1">
      <c r="A583" s="34"/>
      <c r="B583" s="35"/>
      <c r="C583" s="187" t="s">
        <v>1181</v>
      </c>
      <c r="D583" s="187" t="s">
        <v>122</v>
      </c>
      <c r="E583" s="188" t="s">
        <v>1950</v>
      </c>
      <c r="F583" s="189" t="s">
        <v>1951</v>
      </c>
      <c r="G583" s="190" t="s">
        <v>125</v>
      </c>
      <c r="H583" s="191">
        <v>7.1509999999999998</v>
      </c>
      <c r="I583" s="192"/>
      <c r="J583" s="193">
        <f t="shared" si="70"/>
        <v>0</v>
      </c>
      <c r="K583" s="194"/>
      <c r="L583" s="39"/>
      <c r="M583" s="195" t="s">
        <v>1</v>
      </c>
      <c r="N583" s="196" t="s">
        <v>38</v>
      </c>
      <c r="O583" s="71"/>
      <c r="P583" s="197">
        <f t="shared" si="71"/>
        <v>0</v>
      </c>
      <c r="Q583" s="197">
        <v>1.2999999999999999E-4</v>
      </c>
      <c r="R583" s="197">
        <f t="shared" si="72"/>
        <v>9.2962999999999987E-4</v>
      </c>
      <c r="S583" s="197">
        <v>0</v>
      </c>
      <c r="T583" s="198">
        <f t="shared" si="73"/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99" t="s">
        <v>320</v>
      </c>
      <c r="AT583" s="199" t="s">
        <v>122</v>
      </c>
      <c r="AU583" s="199" t="s">
        <v>127</v>
      </c>
      <c r="AY583" s="17" t="s">
        <v>119</v>
      </c>
      <c r="BE583" s="200">
        <f t="shared" si="74"/>
        <v>0</v>
      </c>
      <c r="BF583" s="200">
        <f t="shared" si="75"/>
        <v>0</v>
      </c>
      <c r="BG583" s="200">
        <f t="shared" si="76"/>
        <v>0</v>
      </c>
      <c r="BH583" s="200">
        <f t="shared" si="77"/>
        <v>0</v>
      </c>
      <c r="BI583" s="200">
        <f t="shared" si="78"/>
        <v>0</v>
      </c>
      <c r="BJ583" s="17" t="s">
        <v>127</v>
      </c>
      <c r="BK583" s="200">
        <f t="shared" si="79"/>
        <v>0</v>
      </c>
      <c r="BL583" s="17" t="s">
        <v>320</v>
      </c>
      <c r="BM583" s="199" t="s">
        <v>2480</v>
      </c>
    </row>
    <row r="584" spans="1:65" s="2" customFormat="1" ht="24.2" customHeight="1">
      <c r="A584" s="34"/>
      <c r="B584" s="35"/>
      <c r="C584" s="187" t="s">
        <v>1186</v>
      </c>
      <c r="D584" s="187" t="s">
        <v>122</v>
      </c>
      <c r="E584" s="188" t="s">
        <v>1954</v>
      </c>
      <c r="F584" s="189" t="s">
        <v>1955</v>
      </c>
      <c r="G584" s="190" t="s">
        <v>125</v>
      </c>
      <c r="H584" s="191">
        <v>7.1509999999999998</v>
      </c>
      <c r="I584" s="192"/>
      <c r="J584" s="193">
        <f t="shared" si="70"/>
        <v>0</v>
      </c>
      <c r="K584" s="194"/>
      <c r="L584" s="39"/>
      <c r="M584" s="195" t="s">
        <v>1</v>
      </c>
      <c r="N584" s="196" t="s">
        <v>38</v>
      </c>
      <c r="O584" s="71"/>
      <c r="P584" s="197">
        <f t="shared" si="71"/>
        <v>0</v>
      </c>
      <c r="Q584" s="197">
        <v>1.2E-4</v>
      </c>
      <c r="R584" s="197">
        <f t="shared" si="72"/>
        <v>8.5811999999999998E-4</v>
      </c>
      <c r="S584" s="197">
        <v>0</v>
      </c>
      <c r="T584" s="198">
        <f t="shared" si="73"/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99" t="s">
        <v>320</v>
      </c>
      <c r="AT584" s="199" t="s">
        <v>122</v>
      </c>
      <c r="AU584" s="199" t="s">
        <v>127</v>
      </c>
      <c r="AY584" s="17" t="s">
        <v>119</v>
      </c>
      <c r="BE584" s="200">
        <f t="shared" si="74"/>
        <v>0</v>
      </c>
      <c r="BF584" s="200">
        <f t="shared" si="75"/>
        <v>0</v>
      </c>
      <c r="BG584" s="200">
        <f t="shared" si="76"/>
        <v>0</v>
      </c>
      <c r="BH584" s="200">
        <f t="shared" si="77"/>
        <v>0</v>
      </c>
      <c r="BI584" s="200">
        <f t="shared" si="78"/>
        <v>0</v>
      </c>
      <c r="BJ584" s="17" t="s">
        <v>127</v>
      </c>
      <c r="BK584" s="200">
        <f t="shared" si="79"/>
        <v>0</v>
      </c>
      <c r="BL584" s="17" t="s">
        <v>320</v>
      </c>
      <c r="BM584" s="199" t="s">
        <v>2481</v>
      </c>
    </row>
    <row r="585" spans="1:65" s="2" customFormat="1" ht="24.2" customHeight="1">
      <c r="A585" s="34"/>
      <c r="B585" s="35"/>
      <c r="C585" s="187" t="s">
        <v>1190</v>
      </c>
      <c r="D585" s="187" t="s">
        <v>122</v>
      </c>
      <c r="E585" s="188" t="s">
        <v>1958</v>
      </c>
      <c r="F585" s="189" t="s">
        <v>1959</v>
      </c>
      <c r="G585" s="190" t="s">
        <v>125</v>
      </c>
      <c r="H585" s="191">
        <v>7.1509999999999998</v>
      </c>
      <c r="I585" s="192"/>
      <c r="J585" s="193">
        <f t="shared" si="70"/>
        <v>0</v>
      </c>
      <c r="K585" s="194"/>
      <c r="L585" s="39"/>
      <c r="M585" s="195" t="s">
        <v>1</v>
      </c>
      <c r="N585" s="196" t="s">
        <v>38</v>
      </c>
      <c r="O585" s="71"/>
      <c r="P585" s="197">
        <f t="shared" si="71"/>
        <v>0</v>
      </c>
      <c r="Q585" s="197">
        <v>2.9E-4</v>
      </c>
      <c r="R585" s="197">
        <f t="shared" si="72"/>
        <v>2.0737899999999998E-3</v>
      </c>
      <c r="S585" s="197">
        <v>0</v>
      </c>
      <c r="T585" s="198">
        <f t="shared" si="73"/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9" t="s">
        <v>320</v>
      </c>
      <c r="AT585" s="199" t="s">
        <v>122</v>
      </c>
      <c r="AU585" s="199" t="s">
        <v>127</v>
      </c>
      <c r="AY585" s="17" t="s">
        <v>119</v>
      </c>
      <c r="BE585" s="200">
        <f t="shared" si="74"/>
        <v>0</v>
      </c>
      <c r="BF585" s="200">
        <f t="shared" si="75"/>
        <v>0</v>
      </c>
      <c r="BG585" s="200">
        <f t="shared" si="76"/>
        <v>0</v>
      </c>
      <c r="BH585" s="200">
        <f t="shared" si="77"/>
        <v>0</v>
      </c>
      <c r="BI585" s="200">
        <f t="shared" si="78"/>
        <v>0</v>
      </c>
      <c r="BJ585" s="17" t="s">
        <v>127</v>
      </c>
      <c r="BK585" s="200">
        <f t="shared" si="79"/>
        <v>0</v>
      </c>
      <c r="BL585" s="17" t="s">
        <v>320</v>
      </c>
      <c r="BM585" s="199" t="s">
        <v>2482</v>
      </c>
    </row>
    <row r="586" spans="1:65" s="2" customFormat="1" ht="24.2" customHeight="1">
      <c r="A586" s="34"/>
      <c r="B586" s="35"/>
      <c r="C586" s="187" t="s">
        <v>1197</v>
      </c>
      <c r="D586" s="187" t="s">
        <v>122</v>
      </c>
      <c r="E586" s="188" t="s">
        <v>1962</v>
      </c>
      <c r="F586" s="189" t="s">
        <v>1963</v>
      </c>
      <c r="G586" s="190" t="s">
        <v>125</v>
      </c>
      <c r="H586" s="191">
        <v>7.1509999999999998</v>
      </c>
      <c r="I586" s="192"/>
      <c r="J586" s="193">
        <f t="shared" si="70"/>
        <v>0</v>
      </c>
      <c r="K586" s="194"/>
      <c r="L586" s="39"/>
      <c r="M586" s="195" t="s">
        <v>1</v>
      </c>
      <c r="N586" s="196" t="s">
        <v>38</v>
      </c>
      <c r="O586" s="71"/>
      <c r="P586" s="197">
        <f t="shared" si="71"/>
        <v>0</v>
      </c>
      <c r="Q586" s="197">
        <v>3.2000000000000003E-4</v>
      </c>
      <c r="R586" s="197">
        <f t="shared" si="72"/>
        <v>2.2883199999999999E-3</v>
      </c>
      <c r="S586" s="197">
        <v>0</v>
      </c>
      <c r="T586" s="198">
        <f t="shared" si="73"/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99" t="s">
        <v>320</v>
      </c>
      <c r="AT586" s="199" t="s">
        <v>122</v>
      </c>
      <c r="AU586" s="199" t="s">
        <v>127</v>
      </c>
      <c r="AY586" s="17" t="s">
        <v>119</v>
      </c>
      <c r="BE586" s="200">
        <f t="shared" si="74"/>
        <v>0</v>
      </c>
      <c r="BF586" s="200">
        <f t="shared" si="75"/>
        <v>0</v>
      </c>
      <c r="BG586" s="200">
        <f t="shared" si="76"/>
        <v>0</v>
      </c>
      <c r="BH586" s="200">
        <f t="shared" si="77"/>
        <v>0</v>
      </c>
      <c r="BI586" s="200">
        <f t="shared" si="78"/>
        <v>0</v>
      </c>
      <c r="BJ586" s="17" t="s">
        <v>127</v>
      </c>
      <c r="BK586" s="200">
        <f t="shared" si="79"/>
        <v>0</v>
      </c>
      <c r="BL586" s="17" t="s">
        <v>320</v>
      </c>
      <c r="BM586" s="199" t="s">
        <v>2483</v>
      </c>
    </row>
    <row r="587" spans="1:65" s="2" customFormat="1" ht="24.2" customHeight="1">
      <c r="A587" s="34"/>
      <c r="B587" s="35"/>
      <c r="C587" s="187" t="s">
        <v>1201</v>
      </c>
      <c r="D587" s="187" t="s">
        <v>122</v>
      </c>
      <c r="E587" s="188" t="s">
        <v>1966</v>
      </c>
      <c r="F587" s="189" t="s">
        <v>1967</v>
      </c>
      <c r="G587" s="190" t="s">
        <v>125</v>
      </c>
      <c r="H587" s="191">
        <v>9.3000000000000007</v>
      </c>
      <c r="I587" s="192"/>
      <c r="J587" s="193">
        <f t="shared" si="70"/>
        <v>0</v>
      </c>
      <c r="K587" s="194"/>
      <c r="L587" s="39"/>
      <c r="M587" s="195" t="s">
        <v>1</v>
      </c>
      <c r="N587" s="196" t="s">
        <v>38</v>
      </c>
      <c r="O587" s="71"/>
      <c r="P587" s="197">
        <f t="shared" si="71"/>
        <v>0</v>
      </c>
      <c r="Q587" s="197">
        <v>6.9999999999999994E-5</v>
      </c>
      <c r="R587" s="197">
        <f t="shared" si="72"/>
        <v>6.5099999999999999E-4</v>
      </c>
      <c r="S587" s="197">
        <v>0</v>
      </c>
      <c r="T587" s="198">
        <f t="shared" si="73"/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99" t="s">
        <v>320</v>
      </c>
      <c r="AT587" s="199" t="s">
        <v>122</v>
      </c>
      <c r="AU587" s="199" t="s">
        <v>127</v>
      </c>
      <c r="AY587" s="17" t="s">
        <v>119</v>
      </c>
      <c r="BE587" s="200">
        <f t="shared" si="74"/>
        <v>0</v>
      </c>
      <c r="BF587" s="200">
        <f t="shared" si="75"/>
        <v>0</v>
      </c>
      <c r="BG587" s="200">
        <f t="shared" si="76"/>
        <v>0</v>
      </c>
      <c r="BH587" s="200">
        <f t="shared" si="77"/>
        <v>0</v>
      </c>
      <c r="BI587" s="200">
        <f t="shared" si="78"/>
        <v>0</v>
      </c>
      <c r="BJ587" s="17" t="s">
        <v>127</v>
      </c>
      <c r="BK587" s="200">
        <f t="shared" si="79"/>
        <v>0</v>
      </c>
      <c r="BL587" s="17" t="s">
        <v>320</v>
      </c>
      <c r="BM587" s="199" t="s">
        <v>2484</v>
      </c>
    </row>
    <row r="588" spans="1:65" s="13" customFormat="1" ht="11.25">
      <c r="B588" s="201"/>
      <c r="C588" s="202"/>
      <c r="D588" s="203" t="s">
        <v>129</v>
      </c>
      <c r="E588" s="204" t="s">
        <v>1</v>
      </c>
      <c r="F588" s="205" t="s">
        <v>1969</v>
      </c>
      <c r="G588" s="202"/>
      <c r="H588" s="204" t="s">
        <v>1</v>
      </c>
      <c r="I588" s="206"/>
      <c r="J588" s="202"/>
      <c r="K588" s="202"/>
      <c r="L588" s="207"/>
      <c r="M588" s="208"/>
      <c r="N588" s="209"/>
      <c r="O588" s="209"/>
      <c r="P588" s="209"/>
      <c r="Q588" s="209"/>
      <c r="R588" s="209"/>
      <c r="S588" s="209"/>
      <c r="T588" s="210"/>
      <c r="AT588" s="211" t="s">
        <v>129</v>
      </c>
      <c r="AU588" s="211" t="s">
        <v>127</v>
      </c>
      <c r="AV588" s="13" t="s">
        <v>80</v>
      </c>
      <c r="AW588" s="13" t="s">
        <v>30</v>
      </c>
      <c r="AX588" s="13" t="s">
        <v>72</v>
      </c>
      <c r="AY588" s="211" t="s">
        <v>119</v>
      </c>
    </row>
    <row r="589" spans="1:65" s="14" customFormat="1" ht="11.25">
      <c r="B589" s="212"/>
      <c r="C589" s="213"/>
      <c r="D589" s="203" t="s">
        <v>129</v>
      </c>
      <c r="E589" s="214" t="s">
        <v>1</v>
      </c>
      <c r="F589" s="215" t="s">
        <v>2485</v>
      </c>
      <c r="G589" s="213"/>
      <c r="H589" s="216">
        <v>9.3000000000000007</v>
      </c>
      <c r="I589" s="217"/>
      <c r="J589" s="213"/>
      <c r="K589" s="213"/>
      <c r="L589" s="218"/>
      <c r="M589" s="219"/>
      <c r="N589" s="220"/>
      <c r="O589" s="220"/>
      <c r="P589" s="220"/>
      <c r="Q589" s="220"/>
      <c r="R589" s="220"/>
      <c r="S589" s="220"/>
      <c r="T589" s="221"/>
      <c r="AT589" s="222" t="s">
        <v>129</v>
      </c>
      <c r="AU589" s="222" t="s">
        <v>127</v>
      </c>
      <c r="AV589" s="14" t="s">
        <v>127</v>
      </c>
      <c r="AW589" s="14" t="s">
        <v>30</v>
      </c>
      <c r="AX589" s="14" t="s">
        <v>80</v>
      </c>
      <c r="AY589" s="222" t="s">
        <v>119</v>
      </c>
    </row>
    <row r="590" spans="1:65" s="2" customFormat="1" ht="16.5" customHeight="1">
      <c r="A590" s="34"/>
      <c r="B590" s="35"/>
      <c r="C590" s="187" t="s">
        <v>1205</v>
      </c>
      <c r="D590" s="187" t="s">
        <v>122</v>
      </c>
      <c r="E590" s="188" t="s">
        <v>1972</v>
      </c>
      <c r="F590" s="189" t="s">
        <v>1973</v>
      </c>
      <c r="G590" s="190" t="s">
        <v>125</v>
      </c>
      <c r="H590" s="191">
        <v>9.3000000000000007</v>
      </c>
      <c r="I590" s="192"/>
      <c r="J590" s="193">
        <f t="shared" ref="J590:J595" si="80">ROUND(I590*H590,2)</f>
        <v>0</v>
      </c>
      <c r="K590" s="194"/>
      <c r="L590" s="39"/>
      <c r="M590" s="195" t="s">
        <v>1</v>
      </c>
      <c r="N590" s="196" t="s">
        <v>38</v>
      </c>
      <c r="O590" s="71"/>
      <c r="P590" s="197">
        <f t="shared" ref="P590:P595" si="81">O590*H590</f>
        <v>0</v>
      </c>
      <c r="Q590" s="197">
        <v>0</v>
      </c>
      <c r="R590" s="197">
        <f t="shared" ref="R590:R595" si="82">Q590*H590</f>
        <v>0</v>
      </c>
      <c r="S590" s="197">
        <v>0</v>
      </c>
      <c r="T590" s="198">
        <f t="shared" ref="T590:T595" si="83"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9" t="s">
        <v>320</v>
      </c>
      <c r="AT590" s="199" t="s">
        <v>122</v>
      </c>
      <c r="AU590" s="199" t="s">
        <v>127</v>
      </c>
      <c r="AY590" s="17" t="s">
        <v>119</v>
      </c>
      <c r="BE590" s="200">
        <f t="shared" ref="BE590:BE595" si="84">IF(N590="základní",J590,0)</f>
        <v>0</v>
      </c>
      <c r="BF590" s="200">
        <f t="shared" ref="BF590:BF595" si="85">IF(N590="snížená",J590,0)</f>
        <v>0</v>
      </c>
      <c r="BG590" s="200">
        <f t="shared" ref="BG590:BG595" si="86">IF(N590="zákl. přenesená",J590,0)</f>
        <v>0</v>
      </c>
      <c r="BH590" s="200">
        <f t="shared" ref="BH590:BH595" si="87">IF(N590="sníž. přenesená",J590,0)</f>
        <v>0</v>
      </c>
      <c r="BI590" s="200">
        <f t="shared" ref="BI590:BI595" si="88">IF(N590="nulová",J590,0)</f>
        <v>0</v>
      </c>
      <c r="BJ590" s="17" t="s">
        <v>127</v>
      </c>
      <c r="BK590" s="200">
        <f t="shared" ref="BK590:BK595" si="89">ROUND(I590*H590,2)</f>
        <v>0</v>
      </c>
      <c r="BL590" s="17" t="s">
        <v>320</v>
      </c>
      <c r="BM590" s="199" t="s">
        <v>2486</v>
      </c>
    </row>
    <row r="591" spans="1:65" s="2" customFormat="1" ht="24.2" customHeight="1">
      <c r="A591" s="34"/>
      <c r="B591" s="35"/>
      <c r="C591" s="187" t="s">
        <v>1211</v>
      </c>
      <c r="D591" s="187" t="s">
        <v>122</v>
      </c>
      <c r="E591" s="188" t="s">
        <v>1980</v>
      </c>
      <c r="F591" s="189" t="s">
        <v>1981</v>
      </c>
      <c r="G591" s="190" t="s">
        <v>125</v>
      </c>
      <c r="H591" s="191">
        <v>9.3000000000000007</v>
      </c>
      <c r="I591" s="192"/>
      <c r="J591" s="193">
        <f t="shared" si="80"/>
        <v>0</v>
      </c>
      <c r="K591" s="194"/>
      <c r="L591" s="39"/>
      <c r="M591" s="195" t="s">
        <v>1</v>
      </c>
      <c r="N591" s="196" t="s">
        <v>38</v>
      </c>
      <c r="O591" s="71"/>
      <c r="P591" s="197">
        <f t="shared" si="81"/>
        <v>0</v>
      </c>
      <c r="Q591" s="197">
        <v>1.3999999999999999E-4</v>
      </c>
      <c r="R591" s="197">
        <f t="shared" si="82"/>
        <v>1.302E-3</v>
      </c>
      <c r="S591" s="197">
        <v>0</v>
      </c>
      <c r="T591" s="198">
        <f t="shared" si="83"/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9" t="s">
        <v>320</v>
      </c>
      <c r="AT591" s="199" t="s">
        <v>122</v>
      </c>
      <c r="AU591" s="199" t="s">
        <v>127</v>
      </c>
      <c r="AY591" s="17" t="s">
        <v>119</v>
      </c>
      <c r="BE591" s="200">
        <f t="shared" si="84"/>
        <v>0</v>
      </c>
      <c r="BF591" s="200">
        <f t="shared" si="85"/>
        <v>0</v>
      </c>
      <c r="BG591" s="200">
        <f t="shared" si="86"/>
        <v>0</v>
      </c>
      <c r="BH591" s="200">
        <f t="shared" si="87"/>
        <v>0</v>
      </c>
      <c r="BI591" s="200">
        <f t="shared" si="88"/>
        <v>0</v>
      </c>
      <c r="BJ591" s="17" t="s">
        <v>127</v>
      </c>
      <c r="BK591" s="200">
        <f t="shared" si="89"/>
        <v>0</v>
      </c>
      <c r="BL591" s="17" t="s">
        <v>320</v>
      </c>
      <c r="BM591" s="199" t="s">
        <v>2487</v>
      </c>
    </row>
    <row r="592" spans="1:65" s="2" customFormat="1" ht="24.2" customHeight="1">
      <c r="A592" s="34"/>
      <c r="B592" s="35"/>
      <c r="C592" s="187" t="s">
        <v>1215</v>
      </c>
      <c r="D592" s="187" t="s">
        <v>122</v>
      </c>
      <c r="E592" s="188" t="s">
        <v>1984</v>
      </c>
      <c r="F592" s="189" t="s">
        <v>1985</v>
      </c>
      <c r="G592" s="190" t="s">
        <v>125</v>
      </c>
      <c r="H592" s="191">
        <v>9.3000000000000007</v>
      </c>
      <c r="I592" s="192"/>
      <c r="J592" s="193">
        <f t="shared" si="80"/>
        <v>0</v>
      </c>
      <c r="K592" s="194"/>
      <c r="L592" s="39"/>
      <c r="M592" s="195" t="s">
        <v>1</v>
      </c>
      <c r="N592" s="196" t="s">
        <v>38</v>
      </c>
      <c r="O592" s="71"/>
      <c r="P592" s="197">
        <f t="shared" si="81"/>
        <v>0</v>
      </c>
      <c r="Q592" s="197">
        <v>1.2E-4</v>
      </c>
      <c r="R592" s="197">
        <f t="shared" si="82"/>
        <v>1.116E-3</v>
      </c>
      <c r="S592" s="197">
        <v>0</v>
      </c>
      <c r="T592" s="198">
        <f t="shared" si="83"/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9" t="s">
        <v>320</v>
      </c>
      <c r="AT592" s="199" t="s">
        <v>122</v>
      </c>
      <c r="AU592" s="199" t="s">
        <v>127</v>
      </c>
      <c r="AY592" s="17" t="s">
        <v>119</v>
      </c>
      <c r="BE592" s="200">
        <f t="shared" si="84"/>
        <v>0</v>
      </c>
      <c r="BF592" s="200">
        <f t="shared" si="85"/>
        <v>0</v>
      </c>
      <c r="BG592" s="200">
        <f t="shared" si="86"/>
        <v>0</v>
      </c>
      <c r="BH592" s="200">
        <f t="shared" si="87"/>
        <v>0</v>
      </c>
      <c r="BI592" s="200">
        <f t="shared" si="88"/>
        <v>0</v>
      </c>
      <c r="BJ592" s="17" t="s">
        <v>127</v>
      </c>
      <c r="BK592" s="200">
        <f t="shared" si="89"/>
        <v>0</v>
      </c>
      <c r="BL592" s="17" t="s">
        <v>320</v>
      </c>
      <c r="BM592" s="199" t="s">
        <v>2488</v>
      </c>
    </row>
    <row r="593" spans="1:65" s="2" customFormat="1" ht="24.2" customHeight="1">
      <c r="A593" s="34"/>
      <c r="B593" s="35"/>
      <c r="C593" s="187" t="s">
        <v>1219</v>
      </c>
      <c r="D593" s="187" t="s">
        <v>122</v>
      </c>
      <c r="E593" s="188" t="s">
        <v>1988</v>
      </c>
      <c r="F593" s="189" t="s">
        <v>1989</v>
      </c>
      <c r="G593" s="190" t="s">
        <v>125</v>
      </c>
      <c r="H593" s="191">
        <v>9.3000000000000007</v>
      </c>
      <c r="I593" s="192"/>
      <c r="J593" s="193">
        <f t="shared" si="80"/>
        <v>0</v>
      </c>
      <c r="K593" s="194"/>
      <c r="L593" s="39"/>
      <c r="M593" s="195" t="s">
        <v>1</v>
      </c>
      <c r="N593" s="196" t="s">
        <v>38</v>
      </c>
      <c r="O593" s="71"/>
      <c r="P593" s="197">
        <f t="shared" si="81"/>
        <v>0</v>
      </c>
      <c r="Q593" s="197">
        <v>1.2E-4</v>
      </c>
      <c r="R593" s="197">
        <f t="shared" si="82"/>
        <v>1.116E-3</v>
      </c>
      <c r="S593" s="197">
        <v>0</v>
      </c>
      <c r="T593" s="198">
        <f t="shared" si="83"/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9" t="s">
        <v>320</v>
      </c>
      <c r="AT593" s="199" t="s">
        <v>122</v>
      </c>
      <c r="AU593" s="199" t="s">
        <v>127</v>
      </c>
      <c r="AY593" s="17" t="s">
        <v>119</v>
      </c>
      <c r="BE593" s="200">
        <f t="shared" si="84"/>
        <v>0</v>
      </c>
      <c r="BF593" s="200">
        <f t="shared" si="85"/>
        <v>0</v>
      </c>
      <c r="BG593" s="200">
        <f t="shared" si="86"/>
        <v>0</v>
      </c>
      <c r="BH593" s="200">
        <f t="shared" si="87"/>
        <v>0</v>
      </c>
      <c r="BI593" s="200">
        <f t="shared" si="88"/>
        <v>0</v>
      </c>
      <c r="BJ593" s="17" t="s">
        <v>127</v>
      </c>
      <c r="BK593" s="200">
        <f t="shared" si="89"/>
        <v>0</v>
      </c>
      <c r="BL593" s="17" t="s">
        <v>320</v>
      </c>
      <c r="BM593" s="199" t="s">
        <v>2489</v>
      </c>
    </row>
    <row r="594" spans="1:65" s="2" customFormat="1" ht="24.2" customHeight="1">
      <c r="A594" s="34"/>
      <c r="B594" s="35"/>
      <c r="C594" s="187" t="s">
        <v>1224</v>
      </c>
      <c r="D594" s="187" t="s">
        <v>122</v>
      </c>
      <c r="E594" s="188" t="s">
        <v>1992</v>
      </c>
      <c r="F594" s="189" t="s">
        <v>1993</v>
      </c>
      <c r="G594" s="190" t="s">
        <v>125</v>
      </c>
      <c r="H594" s="191">
        <v>9.3000000000000007</v>
      </c>
      <c r="I594" s="192"/>
      <c r="J594" s="193">
        <f t="shared" si="80"/>
        <v>0</v>
      </c>
      <c r="K594" s="194"/>
      <c r="L594" s="39"/>
      <c r="M594" s="195" t="s">
        <v>1</v>
      </c>
      <c r="N594" s="196" t="s">
        <v>38</v>
      </c>
      <c r="O594" s="71"/>
      <c r="P594" s="197">
        <f t="shared" si="81"/>
        <v>0</v>
      </c>
      <c r="Q594" s="197">
        <v>3.0000000000000001E-5</v>
      </c>
      <c r="R594" s="197">
        <f t="shared" si="82"/>
        <v>2.7900000000000001E-4</v>
      </c>
      <c r="S594" s="197">
        <v>0</v>
      </c>
      <c r="T594" s="198">
        <f t="shared" si="83"/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9" t="s">
        <v>320</v>
      </c>
      <c r="AT594" s="199" t="s">
        <v>122</v>
      </c>
      <c r="AU594" s="199" t="s">
        <v>127</v>
      </c>
      <c r="AY594" s="17" t="s">
        <v>119</v>
      </c>
      <c r="BE594" s="200">
        <f t="shared" si="84"/>
        <v>0</v>
      </c>
      <c r="BF594" s="200">
        <f t="shared" si="85"/>
        <v>0</v>
      </c>
      <c r="BG594" s="200">
        <f t="shared" si="86"/>
        <v>0</v>
      </c>
      <c r="BH594" s="200">
        <f t="shared" si="87"/>
        <v>0</v>
      </c>
      <c r="BI594" s="200">
        <f t="shared" si="88"/>
        <v>0</v>
      </c>
      <c r="BJ594" s="17" t="s">
        <v>127</v>
      </c>
      <c r="BK594" s="200">
        <f t="shared" si="89"/>
        <v>0</v>
      </c>
      <c r="BL594" s="17" t="s">
        <v>320</v>
      </c>
      <c r="BM594" s="199" t="s">
        <v>2490</v>
      </c>
    </row>
    <row r="595" spans="1:65" s="2" customFormat="1" ht="24.2" customHeight="1">
      <c r="A595" s="34"/>
      <c r="B595" s="35"/>
      <c r="C595" s="187" t="s">
        <v>1228</v>
      </c>
      <c r="D595" s="187" t="s">
        <v>122</v>
      </c>
      <c r="E595" s="188" t="s">
        <v>1996</v>
      </c>
      <c r="F595" s="189" t="s">
        <v>1997</v>
      </c>
      <c r="G595" s="190" t="s">
        <v>125</v>
      </c>
      <c r="H595" s="191">
        <v>9.8000000000000007</v>
      </c>
      <c r="I595" s="192"/>
      <c r="J595" s="193">
        <f t="shared" si="80"/>
        <v>0</v>
      </c>
      <c r="K595" s="194"/>
      <c r="L595" s="39"/>
      <c r="M595" s="195" t="s">
        <v>1</v>
      </c>
      <c r="N595" s="196" t="s">
        <v>38</v>
      </c>
      <c r="O595" s="71"/>
      <c r="P595" s="197">
        <f t="shared" si="81"/>
        <v>0</v>
      </c>
      <c r="Q595" s="197">
        <v>9.0000000000000006E-5</v>
      </c>
      <c r="R595" s="197">
        <f t="shared" si="82"/>
        <v>8.8200000000000008E-4</v>
      </c>
      <c r="S595" s="197">
        <v>0</v>
      </c>
      <c r="T595" s="198">
        <f t="shared" si="83"/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9" t="s">
        <v>320</v>
      </c>
      <c r="AT595" s="199" t="s">
        <v>122</v>
      </c>
      <c r="AU595" s="199" t="s">
        <v>127</v>
      </c>
      <c r="AY595" s="17" t="s">
        <v>119</v>
      </c>
      <c r="BE595" s="200">
        <f t="shared" si="84"/>
        <v>0</v>
      </c>
      <c r="BF595" s="200">
        <f t="shared" si="85"/>
        <v>0</v>
      </c>
      <c r="BG595" s="200">
        <f t="shared" si="86"/>
        <v>0</v>
      </c>
      <c r="BH595" s="200">
        <f t="shared" si="87"/>
        <v>0</v>
      </c>
      <c r="BI595" s="200">
        <f t="shared" si="88"/>
        <v>0</v>
      </c>
      <c r="BJ595" s="17" t="s">
        <v>127</v>
      </c>
      <c r="BK595" s="200">
        <f t="shared" si="89"/>
        <v>0</v>
      </c>
      <c r="BL595" s="17" t="s">
        <v>320</v>
      </c>
      <c r="BM595" s="199" t="s">
        <v>2491</v>
      </c>
    </row>
    <row r="596" spans="1:65" s="13" customFormat="1" ht="11.25">
      <c r="B596" s="201"/>
      <c r="C596" s="202"/>
      <c r="D596" s="203" t="s">
        <v>129</v>
      </c>
      <c r="E596" s="204" t="s">
        <v>1</v>
      </c>
      <c r="F596" s="205" t="s">
        <v>1528</v>
      </c>
      <c r="G596" s="202"/>
      <c r="H596" s="204" t="s">
        <v>1</v>
      </c>
      <c r="I596" s="206"/>
      <c r="J596" s="202"/>
      <c r="K596" s="202"/>
      <c r="L596" s="207"/>
      <c r="M596" s="208"/>
      <c r="N596" s="209"/>
      <c r="O596" s="209"/>
      <c r="P596" s="209"/>
      <c r="Q596" s="209"/>
      <c r="R596" s="209"/>
      <c r="S596" s="209"/>
      <c r="T596" s="210"/>
      <c r="AT596" s="211" t="s">
        <v>129</v>
      </c>
      <c r="AU596" s="211" t="s">
        <v>127</v>
      </c>
      <c r="AV596" s="13" t="s">
        <v>80</v>
      </c>
      <c r="AW596" s="13" t="s">
        <v>30</v>
      </c>
      <c r="AX596" s="13" t="s">
        <v>72</v>
      </c>
      <c r="AY596" s="211" t="s">
        <v>119</v>
      </c>
    </row>
    <row r="597" spans="1:65" s="14" customFormat="1" ht="11.25">
      <c r="B597" s="212"/>
      <c r="C597" s="213"/>
      <c r="D597" s="203" t="s">
        <v>129</v>
      </c>
      <c r="E597" s="214" t="s">
        <v>1</v>
      </c>
      <c r="F597" s="215" t="s">
        <v>2212</v>
      </c>
      <c r="G597" s="213"/>
      <c r="H597" s="216">
        <v>4.1999999999999993</v>
      </c>
      <c r="I597" s="217"/>
      <c r="J597" s="213"/>
      <c r="K597" s="213"/>
      <c r="L597" s="218"/>
      <c r="M597" s="219"/>
      <c r="N597" s="220"/>
      <c r="O597" s="220"/>
      <c r="P597" s="220"/>
      <c r="Q597" s="220"/>
      <c r="R597" s="220"/>
      <c r="S597" s="220"/>
      <c r="T597" s="221"/>
      <c r="AT597" s="222" t="s">
        <v>129</v>
      </c>
      <c r="AU597" s="222" t="s">
        <v>127</v>
      </c>
      <c r="AV597" s="14" t="s">
        <v>127</v>
      </c>
      <c r="AW597" s="14" t="s">
        <v>30</v>
      </c>
      <c r="AX597" s="14" t="s">
        <v>72</v>
      </c>
      <c r="AY597" s="222" t="s">
        <v>119</v>
      </c>
    </row>
    <row r="598" spans="1:65" s="13" customFormat="1" ht="11.25">
      <c r="B598" s="201"/>
      <c r="C598" s="202"/>
      <c r="D598" s="203" t="s">
        <v>129</v>
      </c>
      <c r="E598" s="204" t="s">
        <v>1</v>
      </c>
      <c r="F598" s="205" t="s">
        <v>225</v>
      </c>
      <c r="G598" s="202"/>
      <c r="H598" s="204" t="s">
        <v>1</v>
      </c>
      <c r="I598" s="206"/>
      <c r="J598" s="202"/>
      <c r="K598" s="202"/>
      <c r="L598" s="207"/>
      <c r="M598" s="208"/>
      <c r="N598" s="209"/>
      <c r="O598" s="209"/>
      <c r="P598" s="209"/>
      <c r="Q598" s="209"/>
      <c r="R598" s="209"/>
      <c r="S598" s="209"/>
      <c r="T598" s="210"/>
      <c r="AT598" s="211" t="s">
        <v>129</v>
      </c>
      <c r="AU598" s="211" t="s">
        <v>127</v>
      </c>
      <c r="AV598" s="13" t="s">
        <v>80</v>
      </c>
      <c r="AW598" s="13" t="s">
        <v>30</v>
      </c>
      <c r="AX598" s="13" t="s">
        <v>72</v>
      </c>
      <c r="AY598" s="211" t="s">
        <v>119</v>
      </c>
    </row>
    <row r="599" spans="1:65" s="14" customFormat="1" ht="11.25">
      <c r="B599" s="212"/>
      <c r="C599" s="213"/>
      <c r="D599" s="203" t="s">
        <v>129</v>
      </c>
      <c r="E599" s="214" t="s">
        <v>1</v>
      </c>
      <c r="F599" s="215" t="s">
        <v>2213</v>
      </c>
      <c r="G599" s="213"/>
      <c r="H599" s="216">
        <v>5.6</v>
      </c>
      <c r="I599" s="217"/>
      <c r="J599" s="213"/>
      <c r="K599" s="213"/>
      <c r="L599" s="218"/>
      <c r="M599" s="219"/>
      <c r="N599" s="220"/>
      <c r="O599" s="220"/>
      <c r="P599" s="220"/>
      <c r="Q599" s="220"/>
      <c r="R599" s="220"/>
      <c r="S599" s="220"/>
      <c r="T599" s="221"/>
      <c r="AT599" s="222" t="s">
        <v>129</v>
      </c>
      <c r="AU599" s="222" t="s">
        <v>127</v>
      </c>
      <c r="AV599" s="14" t="s">
        <v>127</v>
      </c>
      <c r="AW599" s="14" t="s">
        <v>30</v>
      </c>
      <c r="AX599" s="14" t="s">
        <v>72</v>
      </c>
      <c r="AY599" s="222" t="s">
        <v>119</v>
      </c>
    </row>
    <row r="600" spans="1:65" s="15" customFormat="1" ht="11.25">
      <c r="B600" s="223"/>
      <c r="C600" s="224"/>
      <c r="D600" s="203" t="s">
        <v>129</v>
      </c>
      <c r="E600" s="225" t="s">
        <v>1</v>
      </c>
      <c r="F600" s="226" t="s">
        <v>138</v>
      </c>
      <c r="G600" s="224"/>
      <c r="H600" s="227">
        <v>9.7999999999999989</v>
      </c>
      <c r="I600" s="228"/>
      <c r="J600" s="224"/>
      <c r="K600" s="224"/>
      <c r="L600" s="229"/>
      <c r="M600" s="230"/>
      <c r="N600" s="231"/>
      <c r="O600" s="231"/>
      <c r="P600" s="231"/>
      <c r="Q600" s="231"/>
      <c r="R600" s="231"/>
      <c r="S600" s="231"/>
      <c r="T600" s="232"/>
      <c r="AT600" s="233" t="s">
        <v>129</v>
      </c>
      <c r="AU600" s="233" t="s">
        <v>127</v>
      </c>
      <c r="AV600" s="15" t="s">
        <v>126</v>
      </c>
      <c r="AW600" s="15" t="s">
        <v>30</v>
      </c>
      <c r="AX600" s="15" t="s">
        <v>80</v>
      </c>
      <c r="AY600" s="233" t="s">
        <v>119</v>
      </c>
    </row>
    <row r="601" spans="1:65" s="2" customFormat="1" ht="33" customHeight="1">
      <c r="A601" s="34"/>
      <c r="B601" s="35"/>
      <c r="C601" s="187" t="s">
        <v>1232</v>
      </c>
      <c r="D601" s="187" t="s">
        <v>122</v>
      </c>
      <c r="E601" s="188" t="s">
        <v>2000</v>
      </c>
      <c r="F601" s="189" t="s">
        <v>2001</v>
      </c>
      <c r="G601" s="190" t="s">
        <v>125</v>
      </c>
      <c r="H601" s="191">
        <v>9.8000000000000007</v>
      </c>
      <c r="I601" s="192"/>
      <c r="J601" s="193">
        <f>ROUND(I601*H601,2)</f>
        <v>0</v>
      </c>
      <c r="K601" s="194"/>
      <c r="L601" s="39"/>
      <c r="M601" s="195" t="s">
        <v>1</v>
      </c>
      <c r="N601" s="196" t="s">
        <v>38</v>
      </c>
      <c r="O601" s="71"/>
      <c r="P601" s="197">
        <f>O601*H601</f>
        <v>0</v>
      </c>
      <c r="Q601" s="197">
        <v>2.3000000000000001E-4</v>
      </c>
      <c r="R601" s="197">
        <f>Q601*H601</f>
        <v>2.2540000000000004E-3</v>
      </c>
      <c r="S601" s="197">
        <v>0</v>
      </c>
      <c r="T601" s="198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9" t="s">
        <v>320</v>
      </c>
      <c r="AT601" s="199" t="s">
        <v>122</v>
      </c>
      <c r="AU601" s="199" t="s">
        <v>127</v>
      </c>
      <c r="AY601" s="17" t="s">
        <v>119</v>
      </c>
      <c r="BE601" s="200">
        <f>IF(N601="základní",J601,0)</f>
        <v>0</v>
      </c>
      <c r="BF601" s="200">
        <f>IF(N601="snížená",J601,0)</f>
        <v>0</v>
      </c>
      <c r="BG601" s="200">
        <f>IF(N601="zákl. přenesená",J601,0)</f>
        <v>0</v>
      </c>
      <c r="BH601" s="200">
        <f>IF(N601="sníž. přenesená",J601,0)</f>
        <v>0</v>
      </c>
      <c r="BI601" s="200">
        <f>IF(N601="nulová",J601,0)</f>
        <v>0</v>
      </c>
      <c r="BJ601" s="17" t="s">
        <v>127</v>
      </c>
      <c r="BK601" s="200">
        <f>ROUND(I601*H601,2)</f>
        <v>0</v>
      </c>
      <c r="BL601" s="17" t="s">
        <v>320</v>
      </c>
      <c r="BM601" s="199" t="s">
        <v>2492</v>
      </c>
    </row>
    <row r="602" spans="1:65" s="2" customFormat="1" ht="24.2" customHeight="1">
      <c r="A602" s="34"/>
      <c r="B602" s="35"/>
      <c r="C602" s="187" t="s">
        <v>1236</v>
      </c>
      <c r="D602" s="187" t="s">
        <v>122</v>
      </c>
      <c r="E602" s="188" t="s">
        <v>2004</v>
      </c>
      <c r="F602" s="189" t="s">
        <v>2005</v>
      </c>
      <c r="G602" s="190" t="s">
        <v>125</v>
      </c>
      <c r="H602" s="191">
        <v>9.8000000000000007</v>
      </c>
      <c r="I602" s="192"/>
      <c r="J602" s="193">
        <f>ROUND(I602*H602,2)</f>
        <v>0</v>
      </c>
      <c r="K602" s="194"/>
      <c r="L602" s="39"/>
      <c r="M602" s="195" t="s">
        <v>1</v>
      </c>
      <c r="N602" s="196" t="s">
        <v>38</v>
      </c>
      <c r="O602" s="71"/>
      <c r="P602" s="197">
        <f>O602*H602</f>
        <v>0</v>
      </c>
      <c r="Q602" s="197">
        <v>0</v>
      </c>
      <c r="R602" s="197">
        <f>Q602*H602</f>
        <v>0</v>
      </c>
      <c r="S602" s="197">
        <v>0</v>
      </c>
      <c r="T602" s="198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9" t="s">
        <v>320</v>
      </c>
      <c r="AT602" s="199" t="s">
        <v>122</v>
      </c>
      <c r="AU602" s="199" t="s">
        <v>127</v>
      </c>
      <c r="AY602" s="17" t="s">
        <v>119</v>
      </c>
      <c r="BE602" s="200">
        <f>IF(N602="základní",J602,0)</f>
        <v>0</v>
      </c>
      <c r="BF602" s="200">
        <f>IF(N602="snížená",J602,0)</f>
        <v>0</v>
      </c>
      <c r="BG602" s="200">
        <f>IF(N602="zákl. přenesená",J602,0)</f>
        <v>0</v>
      </c>
      <c r="BH602" s="200">
        <f>IF(N602="sníž. přenesená",J602,0)</f>
        <v>0</v>
      </c>
      <c r="BI602" s="200">
        <f>IF(N602="nulová",J602,0)</f>
        <v>0</v>
      </c>
      <c r="BJ602" s="17" t="s">
        <v>127</v>
      </c>
      <c r="BK602" s="200">
        <f>ROUND(I602*H602,2)</f>
        <v>0</v>
      </c>
      <c r="BL602" s="17" t="s">
        <v>320</v>
      </c>
      <c r="BM602" s="199" t="s">
        <v>2493</v>
      </c>
    </row>
    <row r="603" spans="1:65" s="2" customFormat="1" ht="24.2" customHeight="1">
      <c r="A603" s="34"/>
      <c r="B603" s="35"/>
      <c r="C603" s="187" t="s">
        <v>1240</v>
      </c>
      <c r="D603" s="187" t="s">
        <v>122</v>
      </c>
      <c r="E603" s="188" t="s">
        <v>2008</v>
      </c>
      <c r="F603" s="189" t="s">
        <v>2009</v>
      </c>
      <c r="G603" s="190" t="s">
        <v>390</v>
      </c>
      <c r="H603" s="191">
        <v>7</v>
      </c>
      <c r="I603" s="192"/>
      <c r="J603" s="193">
        <f>ROUND(I603*H603,2)</f>
        <v>0</v>
      </c>
      <c r="K603" s="194"/>
      <c r="L603" s="39"/>
      <c r="M603" s="195" t="s">
        <v>1</v>
      </c>
      <c r="N603" s="196" t="s">
        <v>38</v>
      </c>
      <c r="O603" s="71"/>
      <c r="P603" s="197">
        <f>O603*H603</f>
        <v>0</v>
      </c>
      <c r="Q603" s="197">
        <v>2.0000000000000002E-5</v>
      </c>
      <c r="R603" s="197">
        <f>Q603*H603</f>
        <v>1.4000000000000001E-4</v>
      </c>
      <c r="S603" s="197">
        <v>0</v>
      </c>
      <c r="T603" s="198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99" t="s">
        <v>320</v>
      </c>
      <c r="AT603" s="199" t="s">
        <v>122</v>
      </c>
      <c r="AU603" s="199" t="s">
        <v>127</v>
      </c>
      <c r="AY603" s="17" t="s">
        <v>119</v>
      </c>
      <c r="BE603" s="200">
        <f>IF(N603="základní",J603,0)</f>
        <v>0</v>
      </c>
      <c r="BF603" s="200">
        <f>IF(N603="snížená",J603,0)</f>
        <v>0</v>
      </c>
      <c r="BG603" s="200">
        <f>IF(N603="zákl. přenesená",J603,0)</f>
        <v>0</v>
      </c>
      <c r="BH603" s="200">
        <f>IF(N603="sníž. přenesená",J603,0)</f>
        <v>0</v>
      </c>
      <c r="BI603" s="200">
        <f>IF(N603="nulová",J603,0)</f>
        <v>0</v>
      </c>
      <c r="BJ603" s="17" t="s">
        <v>127</v>
      </c>
      <c r="BK603" s="200">
        <f>ROUND(I603*H603,2)</f>
        <v>0</v>
      </c>
      <c r="BL603" s="17" t="s">
        <v>320</v>
      </c>
      <c r="BM603" s="199" t="s">
        <v>2494</v>
      </c>
    </row>
    <row r="604" spans="1:65" s="13" customFormat="1" ht="11.25">
      <c r="B604" s="201"/>
      <c r="C604" s="202"/>
      <c r="D604" s="203" t="s">
        <v>129</v>
      </c>
      <c r="E604" s="204" t="s">
        <v>1</v>
      </c>
      <c r="F604" s="205" t="s">
        <v>2495</v>
      </c>
      <c r="G604" s="202"/>
      <c r="H604" s="204" t="s">
        <v>1</v>
      </c>
      <c r="I604" s="206"/>
      <c r="J604" s="202"/>
      <c r="K604" s="202"/>
      <c r="L604" s="207"/>
      <c r="M604" s="208"/>
      <c r="N604" s="209"/>
      <c r="O604" s="209"/>
      <c r="P604" s="209"/>
      <c r="Q604" s="209"/>
      <c r="R604" s="209"/>
      <c r="S604" s="209"/>
      <c r="T604" s="210"/>
      <c r="AT604" s="211" t="s">
        <v>129</v>
      </c>
      <c r="AU604" s="211" t="s">
        <v>127</v>
      </c>
      <c r="AV604" s="13" t="s">
        <v>80</v>
      </c>
      <c r="AW604" s="13" t="s">
        <v>30</v>
      </c>
      <c r="AX604" s="13" t="s">
        <v>72</v>
      </c>
      <c r="AY604" s="211" t="s">
        <v>119</v>
      </c>
    </row>
    <row r="605" spans="1:65" s="14" customFormat="1" ht="11.25">
      <c r="B605" s="212"/>
      <c r="C605" s="213"/>
      <c r="D605" s="203" t="s">
        <v>129</v>
      </c>
      <c r="E605" s="214" t="s">
        <v>1</v>
      </c>
      <c r="F605" s="215" t="s">
        <v>2496</v>
      </c>
      <c r="G605" s="213"/>
      <c r="H605" s="216">
        <v>7</v>
      </c>
      <c r="I605" s="217"/>
      <c r="J605" s="213"/>
      <c r="K605" s="213"/>
      <c r="L605" s="218"/>
      <c r="M605" s="219"/>
      <c r="N605" s="220"/>
      <c r="O605" s="220"/>
      <c r="P605" s="220"/>
      <c r="Q605" s="220"/>
      <c r="R605" s="220"/>
      <c r="S605" s="220"/>
      <c r="T605" s="221"/>
      <c r="AT605" s="222" t="s">
        <v>129</v>
      </c>
      <c r="AU605" s="222" t="s">
        <v>127</v>
      </c>
      <c r="AV605" s="14" t="s">
        <v>127</v>
      </c>
      <c r="AW605" s="14" t="s">
        <v>30</v>
      </c>
      <c r="AX605" s="14" t="s">
        <v>80</v>
      </c>
      <c r="AY605" s="222" t="s">
        <v>119</v>
      </c>
    </row>
    <row r="606" spans="1:65" s="2" customFormat="1" ht="24.2" customHeight="1">
      <c r="A606" s="34"/>
      <c r="B606" s="35"/>
      <c r="C606" s="187" t="s">
        <v>1244</v>
      </c>
      <c r="D606" s="187" t="s">
        <v>122</v>
      </c>
      <c r="E606" s="188" t="s">
        <v>2013</v>
      </c>
      <c r="F606" s="189" t="s">
        <v>2014</v>
      </c>
      <c r="G606" s="190" t="s">
        <v>125</v>
      </c>
      <c r="H606" s="191">
        <v>9.8000000000000007</v>
      </c>
      <c r="I606" s="192"/>
      <c r="J606" s="193">
        <f t="shared" ref="J606:J612" si="90">ROUND(I606*H606,2)</f>
        <v>0</v>
      </c>
      <c r="K606" s="194"/>
      <c r="L606" s="39"/>
      <c r="M606" s="195" t="s">
        <v>1</v>
      </c>
      <c r="N606" s="196" t="s">
        <v>38</v>
      </c>
      <c r="O606" s="71"/>
      <c r="P606" s="197">
        <f t="shared" ref="P606:P612" si="91">O606*H606</f>
        <v>0</v>
      </c>
      <c r="Q606" s="197">
        <v>1.7000000000000001E-4</v>
      </c>
      <c r="R606" s="197">
        <f t="shared" ref="R606:R612" si="92">Q606*H606</f>
        <v>1.6660000000000002E-3</v>
      </c>
      <c r="S606" s="197">
        <v>0</v>
      </c>
      <c r="T606" s="198">
        <f t="shared" ref="T606:T612" si="93"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99" t="s">
        <v>320</v>
      </c>
      <c r="AT606" s="199" t="s">
        <v>122</v>
      </c>
      <c r="AU606" s="199" t="s">
        <v>127</v>
      </c>
      <c r="AY606" s="17" t="s">
        <v>119</v>
      </c>
      <c r="BE606" s="200">
        <f t="shared" ref="BE606:BE612" si="94">IF(N606="základní",J606,0)</f>
        <v>0</v>
      </c>
      <c r="BF606" s="200">
        <f t="shared" ref="BF606:BF612" si="95">IF(N606="snížená",J606,0)</f>
        <v>0</v>
      </c>
      <c r="BG606" s="200">
        <f t="shared" ref="BG606:BG612" si="96">IF(N606="zákl. přenesená",J606,0)</f>
        <v>0</v>
      </c>
      <c r="BH606" s="200">
        <f t="shared" ref="BH606:BH612" si="97">IF(N606="sníž. přenesená",J606,0)</f>
        <v>0</v>
      </c>
      <c r="BI606" s="200">
        <f t="shared" ref="BI606:BI612" si="98">IF(N606="nulová",J606,0)</f>
        <v>0</v>
      </c>
      <c r="BJ606" s="17" t="s">
        <v>127</v>
      </c>
      <c r="BK606" s="200">
        <f t="shared" ref="BK606:BK612" si="99">ROUND(I606*H606,2)</f>
        <v>0</v>
      </c>
      <c r="BL606" s="17" t="s">
        <v>320</v>
      </c>
      <c r="BM606" s="199" t="s">
        <v>2497</v>
      </c>
    </row>
    <row r="607" spans="1:65" s="2" customFormat="1" ht="24.2" customHeight="1">
      <c r="A607" s="34"/>
      <c r="B607" s="35"/>
      <c r="C607" s="187" t="s">
        <v>1248</v>
      </c>
      <c r="D607" s="187" t="s">
        <v>122</v>
      </c>
      <c r="E607" s="188" t="s">
        <v>2017</v>
      </c>
      <c r="F607" s="189" t="s">
        <v>2018</v>
      </c>
      <c r="G607" s="190" t="s">
        <v>390</v>
      </c>
      <c r="H607" s="191">
        <v>7</v>
      </c>
      <c r="I607" s="192"/>
      <c r="J607" s="193">
        <f t="shared" si="90"/>
        <v>0</v>
      </c>
      <c r="K607" s="194"/>
      <c r="L607" s="39"/>
      <c r="M607" s="195" t="s">
        <v>1</v>
      </c>
      <c r="N607" s="196" t="s">
        <v>38</v>
      </c>
      <c r="O607" s="71"/>
      <c r="P607" s="197">
        <f t="shared" si="91"/>
        <v>0</v>
      </c>
      <c r="Q607" s="197">
        <v>2.0000000000000002E-5</v>
      </c>
      <c r="R607" s="197">
        <f t="shared" si="92"/>
        <v>1.4000000000000001E-4</v>
      </c>
      <c r="S607" s="197">
        <v>0</v>
      </c>
      <c r="T607" s="198">
        <f t="shared" si="93"/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99" t="s">
        <v>320</v>
      </c>
      <c r="AT607" s="199" t="s">
        <v>122</v>
      </c>
      <c r="AU607" s="199" t="s">
        <v>127</v>
      </c>
      <c r="AY607" s="17" t="s">
        <v>119</v>
      </c>
      <c r="BE607" s="200">
        <f t="shared" si="94"/>
        <v>0</v>
      </c>
      <c r="BF607" s="200">
        <f t="shared" si="95"/>
        <v>0</v>
      </c>
      <c r="BG607" s="200">
        <f t="shared" si="96"/>
        <v>0</v>
      </c>
      <c r="BH607" s="200">
        <f t="shared" si="97"/>
        <v>0</v>
      </c>
      <c r="BI607" s="200">
        <f t="shared" si="98"/>
        <v>0</v>
      </c>
      <c r="BJ607" s="17" t="s">
        <v>127</v>
      </c>
      <c r="BK607" s="200">
        <f t="shared" si="99"/>
        <v>0</v>
      </c>
      <c r="BL607" s="17" t="s">
        <v>320</v>
      </c>
      <c r="BM607" s="199" t="s">
        <v>2498</v>
      </c>
    </row>
    <row r="608" spans="1:65" s="2" customFormat="1" ht="24.2" customHeight="1">
      <c r="A608" s="34"/>
      <c r="B608" s="35"/>
      <c r="C608" s="187" t="s">
        <v>1252</v>
      </c>
      <c r="D608" s="187" t="s">
        <v>122</v>
      </c>
      <c r="E608" s="188" t="s">
        <v>2021</v>
      </c>
      <c r="F608" s="189" t="s">
        <v>2022</v>
      </c>
      <c r="G608" s="190" t="s">
        <v>390</v>
      </c>
      <c r="H608" s="191">
        <v>7</v>
      </c>
      <c r="I608" s="192"/>
      <c r="J608" s="193">
        <f t="shared" si="90"/>
        <v>0</v>
      </c>
      <c r="K608" s="194"/>
      <c r="L608" s="39"/>
      <c r="M608" s="195" t="s">
        <v>1</v>
      </c>
      <c r="N608" s="196" t="s">
        <v>38</v>
      </c>
      <c r="O608" s="71"/>
      <c r="P608" s="197">
        <f t="shared" si="91"/>
        <v>0</v>
      </c>
      <c r="Q608" s="197">
        <v>2.0000000000000002E-5</v>
      </c>
      <c r="R608" s="197">
        <f t="shared" si="92"/>
        <v>1.4000000000000001E-4</v>
      </c>
      <c r="S608" s="197">
        <v>0</v>
      </c>
      <c r="T608" s="198">
        <f t="shared" si="93"/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9" t="s">
        <v>320</v>
      </c>
      <c r="AT608" s="199" t="s">
        <v>122</v>
      </c>
      <c r="AU608" s="199" t="s">
        <v>127</v>
      </c>
      <c r="AY608" s="17" t="s">
        <v>119</v>
      </c>
      <c r="BE608" s="200">
        <f t="shared" si="94"/>
        <v>0</v>
      </c>
      <c r="BF608" s="200">
        <f t="shared" si="95"/>
        <v>0</v>
      </c>
      <c r="BG608" s="200">
        <f t="shared" si="96"/>
        <v>0</v>
      </c>
      <c r="BH608" s="200">
        <f t="shared" si="97"/>
        <v>0</v>
      </c>
      <c r="BI608" s="200">
        <f t="shared" si="98"/>
        <v>0</v>
      </c>
      <c r="BJ608" s="17" t="s">
        <v>127</v>
      </c>
      <c r="BK608" s="200">
        <f t="shared" si="99"/>
        <v>0</v>
      </c>
      <c r="BL608" s="17" t="s">
        <v>320</v>
      </c>
      <c r="BM608" s="199" t="s">
        <v>2499</v>
      </c>
    </row>
    <row r="609" spans="1:65" s="2" customFormat="1" ht="24.2" customHeight="1">
      <c r="A609" s="34"/>
      <c r="B609" s="35"/>
      <c r="C609" s="187" t="s">
        <v>1256</v>
      </c>
      <c r="D609" s="187" t="s">
        <v>122</v>
      </c>
      <c r="E609" s="188" t="s">
        <v>2025</v>
      </c>
      <c r="F609" s="189" t="s">
        <v>2026</v>
      </c>
      <c r="G609" s="190" t="s">
        <v>125</v>
      </c>
      <c r="H609" s="191">
        <v>9.8000000000000007</v>
      </c>
      <c r="I609" s="192"/>
      <c r="J609" s="193">
        <f t="shared" si="90"/>
        <v>0</v>
      </c>
      <c r="K609" s="194"/>
      <c r="L609" s="39"/>
      <c r="M609" s="195" t="s">
        <v>1</v>
      </c>
      <c r="N609" s="196" t="s">
        <v>38</v>
      </c>
      <c r="O609" s="71"/>
      <c r="P609" s="197">
        <f t="shared" si="91"/>
        <v>0</v>
      </c>
      <c r="Q609" s="197">
        <v>4.2999999999999999E-4</v>
      </c>
      <c r="R609" s="197">
        <f t="shared" si="92"/>
        <v>4.2139999999999999E-3</v>
      </c>
      <c r="S609" s="197">
        <v>0</v>
      </c>
      <c r="T609" s="198">
        <f t="shared" si="93"/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9" t="s">
        <v>320</v>
      </c>
      <c r="AT609" s="199" t="s">
        <v>122</v>
      </c>
      <c r="AU609" s="199" t="s">
        <v>127</v>
      </c>
      <c r="AY609" s="17" t="s">
        <v>119</v>
      </c>
      <c r="BE609" s="200">
        <f t="shared" si="94"/>
        <v>0</v>
      </c>
      <c r="BF609" s="200">
        <f t="shared" si="95"/>
        <v>0</v>
      </c>
      <c r="BG609" s="200">
        <f t="shared" si="96"/>
        <v>0</v>
      </c>
      <c r="BH609" s="200">
        <f t="shared" si="97"/>
        <v>0</v>
      </c>
      <c r="BI609" s="200">
        <f t="shared" si="98"/>
        <v>0</v>
      </c>
      <c r="BJ609" s="17" t="s">
        <v>127</v>
      </c>
      <c r="BK609" s="200">
        <f t="shared" si="99"/>
        <v>0</v>
      </c>
      <c r="BL609" s="17" t="s">
        <v>320</v>
      </c>
      <c r="BM609" s="199" t="s">
        <v>2500</v>
      </c>
    </row>
    <row r="610" spans="1:65" s="2" customFormat="1" ht="24.2" customHeight="1">
      <c r="A610" s="34"/>
      <c r="B610" s="35"/>
      <c r="C610" s="187" t="s">
        <v>1260</v>
      </c>
      <c r="D610" s="187" t="s">
        <v>122</v>
      </c>
      <c r="E610" s="188" t="s">
        <v>2029</v>
      </c>
      <c r="F610" s="189" t="s">
        <v>2030</v>
      </c>
      <c r="G610" s="190" t="s">
        <v>390</v>
      </c>
      <c r="H610" s="191">
        <v>7</v>
      </c>
      <c r="I610" s="192"/>
      <c r="J610" s="193">
        <f t="shared" si="90"/>
        <v>0</v>
      </c>
      <c r="K610" s="194"/>
      <c r="L610" s="39"/>
      <c r="M610" s="195" t="s">
        <v>1</v>
      </c>
      <c r="N610" s="196" t="s">
        <v>38</v>
      </c>
      <c r="O610" s="71"/>
      <c r="P610" s="197">
        <f t="shared" si="91"/>
        <v>0</v>
      </c>
      <c r="Q610" s="197">
        <v>3.0000000000000001E-5</v>
      </c>
      <c r="R610" s="197">
        <f t="shared" si="92"/>
        <v>2.1000000000000001E-4</v>
      </c>
      <c r="S610" s="197">
        <v>0</v>
      </c>
      <c r="T610" s="198">
        <f t="shared" si="93"/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9" t="s">
        <v>320</v>
      </c>
      <c r="AT610" s="199" t="s">
        <v>122</v>
      </c>
      <c r="AU610" s="199" t="s">
        <v>127</v>
      </c>
      <c r="AY610" s="17" t="s">
        <v>119</v>
      </c>
      <c r="BE610" s="200">
        <f t="shared" si="94"/>
        <v>0</v>
      </c>
      <c r="BF610" s="200">
        <f t="shared" si="95"/>
        <v>0</v>
      </c>
      <c r="BG610" s="200">
        <f t="shared" si="96"/>
        <v>0</v>
      </c>
      <c r="BH610" s="200">
        <f t="shared" si="97"/>
        <v>0</v>
      </c>
      <c r="BI610" s="200">
        <f t="shared" si="98"/>
        <v>0</v>
      </c>
      <c r="BJ610" s="17" t="s">
        <v>127</v>
      </c>
      <c r="BK610" s="200">
        <f t="shared" si="99"/>
        <v>0</v>
      </c>
      <c r="BL610" s="17" t="s">
        <v>320</v>
      </c>
      <c r="BM610" s="199" t="s">
        <v>2501</v>
      </c>
    </row>
    <row r="611" spans="1:65" s="2" customFormat="1" ht="24.2" customHeight="1">
      <c r="A611" s="34"/>
      <c r="B611" s="35"/>
      <c r="C611" s="187" t="s">
        <v>1264</v>
      </c>
      <c r="D611" s="187" t="s">
        <v>122</v>
      </c>
      <c r="E611" s="188" t="s">
        <v>2033</v>
      </c>
      <c r="F611" s="189" t="s">
        <v>2034</v>
      </c>
      <c r="G611" s="190" t="s">
        <v>125</v>
      </c>
      <c r="H611" s="191">
        <v>9.8000000000000007</v>
      </c>
      <c r="I611" s="192"/>
      <c r="J611" s="193">
        <f t="shared" si="90"/>
        <v>0</v>
      </c>
      <c r="K611" s="194"/>
      <c r="L611" s="39"/>
      <c r="M611" s="195" t="s">
        <v>1</v>
      </c>
      <c r="N611" s="196" t="s">
        <v>38</v>
      </c>
      <c r="O611" s="71"/>
      <c r="P611" s="197">
        <f t="shared" si="91"/>
        <v>0</v>
      </c>
      <c r="Q611" s="197">
        <v>4.0000000000000003E-5</v>
      </c>
      <c r="R611" s="197">
        <f t="shared" si="92"/>
        <v>3.9200000000000004E-4</v>
      </c>
      <c r="S611" s="197">
        <v>0</v>
      </c>
      <c r="T611" s="198">
        <f t="shared" si="93"/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9" t="s">
        <v>320</v>
      </c>
      <c r="AT611" s="199" t="s">
        <v>122</v>
      </c>
      <c r="AU611" s="199" t="s">
        <v>127</v>
      </c>
      <c r="AY611" s="17" t="s">
        <v>119</v>
      </c>
      <c r="BE611" s="200">
        <f t="shared" si="94"/>
        <v>0</v>
      </c>
      <c r="BF611" s="200">
        <f t="shared" si="95"/>
        <v>0</v>
      </c>
      <c r="BG611" s="200">
        <f t="shared" si="96"/>
        <v>0</v>
      </c>
      <c r="BH611" s="200">
        <f t="shared" si="97"/>
        <v>0</v>
      </c>
      <c r="BI611" s="200">
        <f t="shared" si="98"/>
        <v>0</v>
      </c>
      <c r="BJ611" s="17" t="s">
        <v>127</v>
      </c>
      <c r="BK611" s="200">
        <f t="shared" si="99"/>
        <v>0</v>
      </c>
      <c r="BL611" s="17" t="s">
        <v>320</v>
      </c>
      <c r="BM611" s="199" t="s">
        <v>2502</v>
      </c>
    </row>
    <row r="612" spans="1:65" s="2" customFormat="1" ht="21.75" customHeight="1">
      <c r="A612" s="34"/>
      <c r="B612" s="35"/>
      <c r="C612" s="187" t="s">
        <v>1268</v>
      </c>
      <c r="D612" s="187" t="s">
        <v>122</v>
      </c>
      <c r="E612" s="188" t="s">
        <v>2037</v>
      </c>
      <c r="F612" s="189" t="s">
        <v>2038</v>
      </c>
      <c r="G612" s="190" t="s">
        <v>390</v>
      </c>
      <c r="H612" s="191">
        <v>7</v>
      </c>
      <c r="I612" s="192"/>
      <c r="J612" s="193">
        <f t="shared" si="90"/>
        <v>0</v>
      </c>
      <c r="K612" s="194"/>
      <c r="L612" s="39"/>
      <c r="M612" s="195" t="s">
        <v>1</v>
      </c>
      <c r="N612" s="196" t="s">
        <v>38</v>
      </c>
      <c r="O612" s="71"/>
      <c r="P612" s="197">
        <f t="shared" si="91"/>
        <v>0</v>
      </c>
      <c r="Q612" s="197">
        <v>0</v>
      </c>
      <c r="R612" s="197">
        <f t="shared" si="92"/>
        <v>0</v>
      </c>
      <c r="S612" s="197">
        <v>0</v>
      </c>
      <c r="T612" s="198">
        <f t="shared" si="93"/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9" t="s">
        <v>320</v>
      </c>
      <c r="AT612" s="199" t="s">
        <v>122</v>
      </c>
      <c r="AU612" s="199" t="s">
        <v>127</v>
      </c>
      <c r="AY612" s="17" t="s">
        <v>119</v>
      </c>
      <c r="BE612" s="200">
        <f t="shared" si="94"/>
        <v>0</v>
      </c>
      <c r="BF612" s="200">
        <f t="shared" si="95"/>
        <v>0</v>
      </c>
      <c r="BG612" s="200">
        <f t="shared" si="96"/>
        <v>0</v>
      </c>
      <c r="BH612" s="200">
        <f t="shared" si="97"/>
        <v>0</v>
      </c>
      <c r="BI612" s="200">
        <f t="shared" si="98"/>
        <v>0</v>
      </c>
      <c r="BJ612" s="17" t="s">
        <v>127</v>
      </c>
      <c r="BK612" s="200">
        <f t="shared" si="99"/>
        <v>0</v>
      </c>
      <c r="BL612" s="17" t="s">
        <v>320</v>
      </c>
      <c r="BM612" s="199" t="s">
        <v>2503</v>
      </c>
    </row>
    <row r="613" spans="1:65" s="12" customFormat="1" ht="22.9" customHeight="1">
      <c r="B613" s="171"/>
      <c r="C613" s="172"/>
      <c r="D613" s="173" t="s">
        <v>71</v>
      </c>
      <c r="E613" s="185" t="s">
        <v>2040</v>
      </c>
      <c r="F613" s="185" t="s">
        <v>2041</v>
      </c>
      <c r="G613" s="172"/>
      <c r="H613" s="172"/>
      <c r="I613" s="175"/>
      <c r="J613" s="186">
        <f>BK613</f>
        <v>0</v>
      </c>
      <c r="K613" s="172"/>
      <c r="L613" s="177"/>
      <c r="M613" s="178"/>
      <c r="N613" s="179"/>
      <c r="O613" s="179"/>
      <c r="P613" s="180">
        <f>SUM(P614:P658)</f>
        <v>0</v>
      </c>
      <c r="Q613" s="179"/>
      <c r="R613" s="180">
        <f>SUM(R614:R658)</f>
        <v>0.20968296</v>
      </c>
      <c r="S613" s="179"/>
      <c r="T613" s="181">
        <f>SUM(T614:T658)</f>
        <v>6.5906960000000014E-2</v>
      </c>
      <c r="AR613" s="182" t="s">
        <v>127</v>
      </c>
      <c r="AT613" s="183" t="s">
        <v>71</v>
      </c>
      <c r="AU613" s="183" t="s">
        <v>80</v>
      </c>
      <c r="AY613" s="182" t="s">
        <v>119</v>
      </c>
      <c r="BK613" s="184">
        <f>SUM(BK614:BK658)</f>
        <v>0</v>
      </c>
    </row>
    <row r="614" spans="1:65" s="2" customFormat="1" ht="24.2" customHeight="1">
      <c r="A614" s="34"/>
      <c r="B614" s="35"/>
      <c r="C614" s="187" t="s">
        <v>1272</v>
      </c>
      <c r="D614" s="187" t="s">
        <v>122</v>
      </c>
      <c r="E614" s="188" t="s">
        <v>2043</v>
      </c>
      <c r="F614" s="189" t="s">
        <v>2044</v>
      </c>
      <c r="G614" s="190" t="s">
        <v>125</v>
      </c>
      <c r="H614" s="191">
        <v>143.27600000000001</v>
      </c>
      <c r="I614" s="192"/>
      <c r="J614" s="193">
        <f>ROUND(I614*H614,2)</f>
        <v>0</v>
      </c>
      <c r="K614" s="194"/>
      <c r="L614" s="39"/>
      <c r="M614" s="195" t="s">
        <v>1</v>
      </c>
      <c r="N614" s="196" t="s">
        <v>38</v>
      </c>
      <c r="O614" s="71"/>
      <c r="P614" s="197">
        <f>O614*H614</f>
        <v>0</v>
      </c>
      <c r="Q614" s="197">
        <v>0</v>
      </c>
      <c r="R614" s="197">
        <f>Q614*H614</f>
        <v>0</v>
      </c>
      <c r="S614" s="197">
        <v>0</v>
      </c>
      <c r="T614" s="198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9" t="s">
        <v>320</v>
      </c>
      <c r="AT614" s="199" t="s">
        <v>122</v>
      </c>
      <c r="AU614" s="199" t="s">
        <v>127</v>
      </c>
      <c r="AY614" s="17" t="s">
        <v>119</v>
      </c>
      <c r="BE614" s="200">
        <f>IF(N614="základní",J614,0)</f>
        <v>0</v>
      </c>
      <c r="BF614" s="200">
        <f>IF(N614="snížená",J614,0)</f>
        <v>0</v>
      </c>
      <c r="BG614" s="200">
        <f>IF(N614="zákl. přenesená",J614,0)</f>
        <v>0</v>
      </c>
      <c r="BH614" s="200">
        <f>IF(N614="sníž. přenesená",J614,0)</f>
        <v>0</v>
      </c>
      <c r="BI614" s="200">
        <f>IF(N614="nulová",J614,0)</f>
        <v>0</v>
      </c>
      <c r="BJ614" s="17" t="s">
        <v>127</v>
      </c>
      <c r="BK614" s="200">
        <f>ROUND(I614*H614,2)</f>
        <v>0</v>
      </c>
      <c r="BL614" s="17" t="s">
        <v>320</v>
      </c>
      <c r="BM614" s="199" t="s">
        <v>2504</v>
      </c>
    </row>
    <row r="615" spans="1:65" s="2" customFormat="1" ht="24.2" customHeight="1">
      <c r="A615" s="34"/>
      <c r="B615" s="35"/>
      <c r="C615" s="187" t="s">
        <v>1276</v>
      </c>
      <c r="D615" s="187" t="s">
        <v>122</v>
      </c>
      <c r="E615" s="188" t="s">
        <v>2047</v>
      </c>
      <c r="F615" s="189" t="s">
        <v>2048</v>
      </c>
      <c r="G615" s="190" t="s">
        <v>125</v>
      </c>
      <c r="H615" s="191">
        <v>143.27600000000001</v>
      </c>
      <c r="I615" s="192"/>
      <c r="J615" s="193">
        <f>ROUND(I615*H615,2)</f>
        <v>0</v>
      </c>
      <c r="K615" s="194"/>
      <c r="L615" s="39"/>
      <c r="M615" s="195" t="s">
        <v>1</v>
      </c>
      <c r="N615" s="196" t="s">
        <v>38</v>
      </c>
      <c r="O615" s="71"/>
      <c r="P615" s="197">
        <f>O615*H615</f>
        <v>0</v>
      </c>
      <c r="Q615" s="197">
        <v>0</v>
      </c>
      <c r="R615" s="197">
        <f>Q615*H615</f>
        <v>0</v>
      </c>
      <c r="S615" s="197">
        <v>1.4999999999999999E-4</v>
      </c>
      <c r="T615" s="198">
        <f>S615*H615</f>
        <v>2.1491400000000001E-2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9" t="s">
        <v>320</v>
      </c>
      <c r="AT615" s="199" t="s">
        <v>122</v>
      </c>
      <c r="AU615" s="199" t="s">
        <v>127</v>
      </c>
      <c r="AY615" s="17" t="s">
        <v>119</v>
      </c>
      <c r="BE615" s="200">
        <f>IF(N615="základní",J615,0)</f>
        <v>0</v>
      </c>
      <c r="BF615" s="200">
        <f>IF(N615="snížená",J615,0)</f>
        <v>0</v>
      </c>
      <c r="BG615" s="200">
        <f>IF(N615="zákl. přenesená",J615,0)</f>
        <v>0</v>
      </c>
      <c r="BH615" s="200">
        <f>IF(N615="sníž. přenesená",J615,0)</f>
        <v>0</v>
      </c>
      <c r="BI615" s="200">
        <f>IF(N615="nulová",J615,0)</f>
        <v>0</v>
      </c>
      <c r="BJ615" s="17" t="s">
        <v>127</v>
      </c>
      <c r="BK615" s="200">
        <f>ROUND(I615*H615,2)</f>
        <v>0</v>
      </c>
      <c r="BL615" s="17" t="s">
        <v>320</v>
      </c>
      <c r="BM615" s="199" t="s">
        <v>2505</v>
      </c>
    </row>
    <row r="616" spans="1:65" s="2" customFormat="1" ht="16.5" customHeight="1">
      <c r="A616" s="34"/>
      <c r="B616" s="35"/>
      <c r="C616" s="187" t="s">
        <v>1281</v>
      </c>
      <c r="D616" s="187" t="s">
        <v>122</v>
      </c>
      <c r="E616" s="188" t="s">
        <v>2051</v>
      </c>
      <c r="F616" s="189" t="s">
        <v>2052</v>
      </c>
      <c r="G616" s="190" t="s">
        <v>125</v>
      </c>
      <c r="H616" s="191">
        <v>143.27600000000001</v>
      </c>
      <c r="I616" s="192"/>
      <c r="J616" s="193">
        <f>ROUND(I616*H616,2)</f>
        <v>0</v>
      </c>
      <c r="K616" s="194"/>
      <c r="L616" s="39"/>
      <c r="M616" s="195" t="s">
        <v>1</v>
      </c>
      <c r="N616" s="196" t="s">
        <v>38</v>
      </c>
      <c r="O616" s="71"/>
      <c r="P616" s="197">
        <f>O616*H616</f>
        <v>0</v>
      </c>
      <c r="Q616" s="197">
        <v>1E-3</v>
      </c>
      <c r="R616" s="197">
        <f>Q616*H616</f>
        <v>0.14327600000000001</v>
      </c>
      <c r="S616" s="197">
        <v>3.1E-4</v>
      </c>
      <c r="T616" s="198">
        <f>S616*H616</f>
        <v>4.4415560000000007E-2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9" t="s">
        <v>320</v>
      </c>
      <c r="AT616" s="199" t="s">
        <v>122</v>
      </c>
      <c r="AU616" s="199" t="s">
        <v>127</v>
      </c>
      <c r="AY616" s="17" t="s">
        <v>119</v>
      </c>
      <c r="BE616" s="200">
        <f>IF(N616="základní",J616,0)</f>
        <v>0</v>
      </c>
      <c r="BF616" s="200">
        <f>IF(N616="snížená",J616,0)</f>
        <v>0</v>
      </c>
      <c r="BG616" s="200">
        <f>IF(N616="zákl. přenesená",J616,0)</f>
        <v>0</v>
      </c>
      <c r="BH616" s="200">
        <f>IF(N616="sníž. přenesená",J616,0)</f>
        <v>0</v>
      </c>
      <c r="BI616" s="200">
        <f>IF(N616="nulová",J616,0)</f>
        <v>0</v>
      </c>
      <c r="BJ616" s="17" t="s">
        <v>127</v>
      </c>
      <c r="BK616" s="200">
        <f>ROUND(I616*H616,2)</f>
        <v>0</v>
      </c>
      <c r="BL616" s="17" t="s">
        <v>320</v>
      </c>
      <c r="BM616" s="199" t="s">
        <v>2506</v>
      </c>
    </row>
    <row r="617" spans="1:65" s="2" customFormat="1" ht="24.2" customHeight="1">
      <c r="A617" s="34"/>
      <c r="B617" s="35"/>
      <c r="C617" s="187" t="s">
        <v>1285</v>
      </c>
      <c r="D617" s="187" t="s">
        <v>122</v>
      </c>
      <c r="E617" s="188" t="s">
        <v>2056</v>
      </c>
      <c r="F617" s="189" t="s">
        <v>2057</v>
      </c>
      <c r="G617" s="190" t="s">
        <v>125</v>
      </c>
      <c r="H617" s="191">
        <v>143.27600000000001</v>
      </c>
      <c r="I617" s="192"/>
      <c r="J617" s="193">
        <f>ROUND(I617*H617,2)</f>
        <v>0</v>
      </c>
      <c r="K617" s="194"/>
      <c r="L617" s="39"/>
      <c r="M617" s="195" t="s">
        <v>1</v>
      </c>
      <c r="N617" s="196" t="s">
        <v>38</v>
      </c>
      <c r="O617" s="71"/>
      <c r="P617" s="197">
        <f>O617*H617</f>
        <v>0</v>
      </c>
      <c r="Q617" s="197">
        <v>0</v>
      </c>
      <c r="R617" s="197">
        <f>Q617*H617</f>
        <v>0</v>
      </c>
      <c r="S617" s="197">
        <v>0</v>
      </c>
      <c r="T617" s="198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9" t="s">
        <v>320</v>
      </c>
      <c r="AT617" s="199" t="s">
        <v>122</v>
      </c>
      <c r="AU617" s="199" t="s">
        <v>127</v>
      </c>
      <c r="AY617" s="17" t="s">
        <v>119</v>
      </c>
      <c r="BE617" s="200">
        <f>IF(N617="základní",J617,0)</f>
        <v>0</v>
      </c>
      <c r="BF617" s="200">
        <f>IF(N617="snížená",J617,0)</f>
        <v>0</v>
      </c>
      <c r="BG617" s="200">
        <f>IF(N617="zákl. přenesená",J617,0)</f>
        <v>0</v>
      </c>
      <c r="BH617" s="200">
        <f>IF(N617="sníž. přenesená",J617,0)</f>
        <v>0</v>
      </c>
      <c r="BI617" s="200">
        <f>IF(N617="nulová",J617,0)</f>
        <v>0</v>
      </c>
      <c r="BJ617" s="17" t="s">
        <v>127</v>
      </c>
      <c r="BK617" s="200">
        <f>ROUND(I617*H617,2)</f>
        <v>0</v>
      </c>
      <c r="BL617" s="17" t="s">
        <v>320</v>
      </c>
      <c r="BM617" s="199" t="s">
        <v>2507</v>
      </c>
    </row>
    <row r="618" spans="1:65" s="2" customFormat="1" ht="24.2" customHeight="1">
      <c r="A618" s="34"/>
      <c r="B618" s="35"/>
      <c r="C618" s="187" t="s">
        <v>1289</v>
      </c>
      <c r="D618" s="187" t="s">
        <v>122</v>
      </c>
      <c r="E618" s="188" t="s">
        <v>2060</v>
      </c>
      <c r="F618" s="189" t="s">
        <v>2061</v>
      </c>
      <c r="G618" s="190" t="s">
        <v>390</v>
      </c>
      <c r="H618" s="191">
        <v>50</v>
      </c>
      <c r="I618" s="192"/>
      <c r="J618" s="193">
        <f>ROUND(I618*H618,2)</f>
        <v>0</v>
      </c>
      <c r="K618" s="194"/>
      <c r="L618" s="39"/>
      <c r="M618" s="195" t="s">
        <v>1</v>
      </c>
      <c r="N618" s="196" t="s">
        <v>38</v>
      </c>
      <c r="O618" s="71"/>
      <c r="P618" s="197">
        <f>O618*H618</f>
        <v>0</v>
      </c>
      <c r="Q618" s="197">
        <v>1.0000000000000001E-5</v>
      </c>
      <c r="R618" s="197">
        <f>Q618*H618</f>
        <v>5.0000000000000001E-4</v>
      </c>
      <c r="S618" s="197">
        <v>0</v>
      </c>
      <c r="T618" s="198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9" t="s">
        <v>320</v>
      </c>
      <c r="AT618" s="199" t="s">
        <v>122</v>
      </c>
      <c r="AU618" s="199" t="s">
        <v>127</v>
      </c>
      <c r="AY618" s="17" t="s">
        <v>119</v>
      </c>
      <c r="BE618" s="200">
        <f>IF(N618="základní",J618,0)</f>
        <v>0</v>
      </c>
      <c r="BF618" s="200">
        <f>IF(N618="snížená",J618,0)</f>
        <v>0</v>
      </c>
      <c r="BG618" s="200">
        <f>IF(N618="zákl. přenesená",J618,0)</f>
        <v>0</v>
      </c>
      <c r="BH618" s="200">
        <f>IF(N618="sníž. přenesená",J618,0)</f>
        <v>0</v>
      </c>
      <c r="BI618" s="200">
        <f>IF(N618="nulová",J618,0)</f>
        <v>0</v>
      </c>
      <c r="BJ618" s="17" t="s">
        <v>127</v>
      </c>
      <c r="BK618" s="200">
        <f>ROUND(I618*H618,2)</f>
        <v>0</v>
      </c>
      <c r="BL618" s="17" t="s">
        <v>320</v>
      </c>
      <c r="BM618" s="199" t="s">
        <v>2508</v>
      </c>
    </row>
    <row r="619" spans="1:65" s="13" customFormat="1" ht="11.25">
      <c r="B619" s="201"/>
      <c r="C619" s="202"/>
      <c r="D619" s="203" t="s">
        <v>129</v>
      </c>
      <c r="E619" s="204" t="s">
        <v>1</v>
      </c>
      <c r="F619" s="205" t="s">
        <v>2509</v>
      </c>
      <c r="G619" s="202"/>
      <c r="H619" s="204" t="s">
        <v>1</v>
      </c>
      <c r="I619" s="206"/>
      <c r="J619" s="202"/>
      <c r="K619" s="202"/>
      <c r="L619" s="207"/>
      <c r="M619" s="208"/>
      <c r="N619" s="209"/>
      <c r="O619" s="209"/>
      <c r="P619" s="209"/>
      <c r="Q619" s="209"/>
      <c r="R619" s="209"/>
      <c r="S619" s="209"/>
      <c r="T619" s="210"/>
      <c r="AT619" s="211" t="s">
        <v>129</v>
      </c>
      <c r="AU619" s="211" t="s">
        <v>127</v>
      </c>
      <c r="AV619" s="13" t="s">
        <v>80</v>
      </c>
      <c r="AW619" s="13" t="s">
        <v>30</v>
      </c>
      <c r="AX619" s="13" t="s">
        <v>72</v>
      </c>
      <c r="AY619" s="211" t="s">
        <v>119</v>
      </c>
    </row>
    <row r="620" spans="1:65" s="14" customFormat="1" ht="11.25">
      <c r="B620" s="212"/>
      <c r="C620" s="213"/>
      <c r="D620" s="203" t="s">
        <v>129</v>
      </c>
      <c r="E620" s="214" t="s">
        <v>1</v>
      </c>
      <c r="F620" s="215" t="s">
        <v>497</v>
      </c>
      <c r="G620" s="213"/>
      <c r="H620" s="216">
        <v>50</v>
      </c>
      <c r="I620" s="217"/>
      <c r="J620" s="213"/>
      <c r="K620" s="213"/>
      <c r="L620" s="218"/>
      <c r="M620" s="219"/>
      <c r="N620" s="220"/>
      <c r="O620" s="220"/>
      <c r="P620" s="220"/>
      <c r="Q620" s="220"/>
      <c r="R620" s="220"/>
      <c r="S620" s="220"/>
      <c r="T620" s="221"/>
      <c r="AT620" s="222" t="s">
        <v>129</v>
      </c>
      <c r="AU620" s="222" t="s">
        <v>127</v>
      </c>
      <c r="AV620" s="14" t="s">
        <v>127</v>
      </c>
      <c r="AW620" s="14" t="s">
        <v>30</v>
      </c>
      <c r="AX620" s="14" t="s">
        <v>80</v>
      </c>
      <c r="AY620" s="222" t="s">
        <v>119</v>
      </c>
    </row>
    <row r="621" spans="1:65" s="2" customFormat="1" ht="16.5" customHeight="1">
      <c r="A621" s="34"/>
      <c r="B621" s="35"/>
      <c r="C621" s="187" t="s">
        <v>1293</v>
      </c>
      <c r="D621" s="187" t="s">
        <v>122</v>
      </c>
      <c r="E621" s="188" t="s">
        <v>2064</v>
      </c>
      <c r="F621" s="189" t="s">
        <v>2065</v>
      </c>
      <c r="G621" s="190" t="s">
        <v>125</v>
      </c>
      <c r="H621" s="191">
        <v>34.93</v>
      </c>
      <c r="I621" s="192"/>
      <c r="J621" s="193">
        <f>ROUND(I621*H621,2)</f>
        <v>0</v>
      </c>
      <c r="K621" s="194"/>
      <c r="L621" s="39"/>
      <c r="M621" s="195" t="s">
        <v>1</v>
      </c>
      <c r="N621" s="196" t="s">
        <v>38</v>
      </c>
      <c r="O621" s="71"/>
      <c r="P621" s="197">
        <f>O621*H621</f>
        <v>0</v>
      </c>
      <c r="Q621" s="197">
        <v>0</v>
      </c>
      <c r="R621" s="197">
        <f>Q621*H621</f>
        <v>0</v>
      </c>
      <c r="S621" s="197">
        <v>0</v>
      </c>
      <c r="T621" s="198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9" t="s">
        <v>320</v>
      </c>
      <c r="AT621" s="199" t="s">
        <v>122</v>
      </c>
      <c r="AU621" s="199" t="s">
        <v>127</v>
      </c>
      <c r="AY621" s="17" t="s">
        <v>119</v>
      </c>
      <c r="BE621" s="200">
        <f>IF(N621="základní",J621,0)</f>
        <v>0</v>
      </c>
      <c r="BF621" s="200">
        <f>IF(N621="snížená",J621,0)</f>
        <v>0</v>
      </c>
      <c r="BG621" s="200">
        <f>IF(N621="zákl. přenesená",J621,0)</f>
        <v>0</v>
      </c>
      <c r="BH621" s="200">
        <f>IF(N621="sníž. přenesená",J621,0)</f>
        <v>0</v>
      </c>
      <c r="BI621" s="200">
        <f>IF(N621="nulová",J621,0)</f>
        <v>0</v>
      </c>
      <c r="BJ621" s="17" t="s">
        <v>127</v>
      </c>
      <c r="BK621" s="200">
        <f>ROUND(I621*H621,2)</f>
        <v>0</v>
      </c>
      <c r="BL621" s="17" t="s">
        <v>320</v>
      </c>
      <c r="BM621" s="199" t="s">
        <v>2510</v>
      </c>
    </row>
    <row r="622" spans="1:65" s="2" customFormat="1" ht="16.5" customHeight="1">
      <c r="A622" s="34"/>
      <c r="B622" s="35"/>
      <c r="C622" s="239" t="s">
        <v>1297</v>
      </c>
      <c r="D622" s="239" t="s">
        <v>202</v>
      </c>
      <c r="E622" s="240" t="s">
        <v>2068</v>
      </c>
      <c r="F622" s="241" t="s">
        <v>2069</v>
      </c>
      <c r="G622" s="242" t="s">
        <v>125</v>
      </c>
      <c r="H622" s="243">
        <v>36.677</v>
      </c>
      <c r="I622" s="244"/>
      <c r="J622" s="245">
        <f>ROUND(I622*H622,2)</f>
        <v>0</v>
      </c>
      <c r="K622" s="246"/>
      <c r="L622" s="247"/>
      <c r="M622" s="248" t="s">
        <v>1</v>
      </c>
      <c r="N622" s="249" t="s">
        <v>38</v>
      </c>
      <c r="O622" s="71"/>
      <c r="P622" s="197">
        <f>O622*H622</f>
        <v>0</v>
      </c>
      <c r="Q622" s="197">
        <v>0</v>
      </c>
      <c r="R622" s="197">
        <f>Q622*H622</f>
        <v>0</v>
      </c>
      <c r="S622" s="197">
        <v>0</v>
      </c>
      <c r="T622" s="198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99" t="s">
        <v>406</v>
      </c>
      <c r="AT622" s="199" t="s">
        <v>202</v>
      </c>
      <c r="AU622" s="199" t="s">
        <v>127</v>
      </c>
      <c r="AY622" s="17" t="s">
        <v>119</v>
      </c>
      <c r="BE622" s="200">
        <f>IF(N622="základní",J622,0)</f>
        <v>0</v>
      </c>
      <c r="BF622" s="200">
        <f>IF(N622="snížená",J622,0)</f>
        <v>0</v>
      </c>
      <c r="BG622" s="200">
        <f>IF(N622="zákl. přenesená",J622,0)</f>
        <v>0</v>
      </c>
      <c r="BH622" s="200">
        <f>IF(N622="sníž. přenesená",J622,0)</f>
        <v>0</v>
      </c>
      <c r="BI622" s="200">
        <f>IF(N622="nulová",J622,0)</f>
        <v>0</v>
      </c>
      <c r="BJ622" s="17" t="s">
        <v>127</v>
      </c>
      <c r="BK622" s="200">
        <f>ROUND(I622*H622,2)</f>
        <v>0</v>
      </c>
      <c r="BL622" s="17" t="s">
        <v>320</v>
      </c>
      <c r="BM622" s="199" t="s">
        <v>2511</v>
      </c>
    </row>
    <row r="623" spans="1:65" s="14" customFormat="1" ht="11.25">
      <c r="B623" s="212"/>
      <c r="C623" s="213"/>
      <c r="D623" s="203" t="s">
        <v>129</v>
      </c>
      <c r="E623" s="213"/>
      <c r="F623" s="215" t="s">
        <v>2512</v>
      </c>
      <c r="G623" s="213"/>
      <c r="H623" s="216">
        <v>36.677</v>
      </c>
      <c r="I623" s="217"/>
      <c r="J623" s="213"/>
      <c r="K623" s="213"/>
      <c r="L623" s="218"/>
      <c r="M623" s="219"/>
      <c r="N623" s="220"/>
      <c r="O623" s="220"/>
      <c r="P623" s="220"/>
      <c r="Q623" s="220"/>
      <c r="R623" s="220"/>
      <c r="S623" s="220"/>
      <c r="T623" s="221"/>
      <c r="AT623" s="222" t="s">
        <v>129</v>
      </c>
      <c r="AU623" s="222" t="s">
        <v>127</v>
      </c>
      <c r="AV623" s="14" t="s">
        <v>127</v>
      </c>
      <c r="AW623" s="14" t="s">
        <v>4</v>
      </c>
      <c r="AX623" s="14" t="s">
        <v>80</v>
      </c>
      <c r="AY623" s="222" t="s">
        <v>119</v>
      </c>
    </row>
    <row r="624" spans="1:65" s="2" customFormat="1" ht="24.2" customHeight="1">
      <c r="A624" s="34"/>
      <c r="B624" s="35"/>
      <c r="C624" s="187" t="s">
        <v>1301</v>
      </c>
      <c r="D624" s="187" t="s">
        <v>122</v>
      </c>
      <c r="E624" s="188" t="s">
        <v>2073</v>
      </c>
      <c r="F624" s="189" t="s">
        <v>2074</v>
      </c>
      <c r="G624" s="190" t="s">
        <v>125</v>
      </c>
      <c r="H624" s="191">
        <v>20</v>
      </c>
      <c r="I624" s="192"/>
      <c r="J624" s="193">
        <f>ROUND(I624*H624,2)</f>
        <v>0</v>
      </c>
      <c r="K624" s="194"/>
      <c r="L624" s="39"/>
      <c r="M624" s="195" t="s">
        <v>1</v>
      </c>
      <c r="N624" s="196" t="s">
        <v>38</v>
      </c>
      <c r="O624" s="71"/>
      <c r="P624" s="197">
        <f>O624*H624</f>
        <v>0</v>
      </c>
      <c r="Q624" s="197">
        <v>0</v>
      </c>
      <c r="R624" s="197">
        <f>Q624*H624</f>
        <v>0</v>
      </c>
      <c r="S624" s="197">
        <v>0</v>
      </c>
      <c r="T624" s="198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9" t="s">
        <v>320</v>
      </c>
      <c r="AT624" s="199" t="s">
        <v>122</v>
      </c>
      <c r="AU624" s="199" t="s">
        <v>127</v>
      </c>
      <c r="AY624" s="17" t="s">
        <v>119</v>
      </c>
      <c r="BE624" s="200">
        <f>IF(N624="základní",J624,0)</f>
        <v>0</v>
      </c>
      <c r="BF624" s="200">
        <f>IF(N624="snížená",J624,0)</f>
        <v>0</v>
      </c>
      <c r="BG624" s="200">
        <f>IF(N624="zákl. přenesená",J624,0)</f>
        <v>0</v>
      </c>
      <c r="BH624" s="200">
        <f>IF(N624="sníž. přenesená",J624,0)</f>
        <v>0</v>
      </c>
      <c r="BI624" s="200">
        <f>IF(N624="nulová",J624,0)</f>
        <v>0</v>
      </c>
      <c r="BJ624" s="17" t="s">
        <v>127</v>
      </c>
      <c r="BK624" s="200">
        <f>ROUND(I624*H624,2)</f>
        <v>0</v>
      </c>
      <c r="BL624" s="17" t="s">
        <v>320</v>
      </c>
      <c r="BM624" s="199" t="s">
        <v>2513</v>
      </c>
    </row>
    <row r="625" spans="1:65" s="2" customFormat="1" ht="16.5" customHeight="1">
      <c r="A625" s="34"/>
      <c r="B625" s="35"/>
      <c r="C625" s="239" t="s">
        <v>1305</v>
      </c>
      <c r="D625" s="239" t="s">
        <v>202</v>
      </c>
      <c r="E625" s="240" t="s">
        <v>2077</v>
      </c>
      <c r="F625" s="241" t="s">
        <v>2078</v>
      </c>
      <c r="G625" s="242" t="s">
        <v>125</v>
      </c>
      <c r="H625" s="243">
        <v>21</v>
      </c>
      <c r="I625" s="244"/>
      <c r="J625" s="245">
        <f>ROUND(I625*H625,2)</f>
        <v>0</v>
      </c>
      <c r="K625" s="246"/>
      <c r="L625" s="247"/>
      <c r="M625" s="248" t="s">
        <v>1</v>
      </c>
      <c r="N625" s="249" t="s">
        <v>38</v>
      </c>
      <c r="O625" s="71"/>
      <c r="P625" s="197">
        <f>O625*H625</f>
        <v>0</v>
      </c>
      <c r="Q625" s="197">
        <v>0</v>
      </c>
      <c r="R625" s="197">
        <f>Q625*H625</f>
        <v>0</v>
      </c>
      <c r="S625" s="197">
        <v>0</v>
      </c>
      <c r="T625" s="198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9" t="s">
        <v>406</v>
      </c>
      <c r="AT625" s="199" t="s">
        <v>202</v>
      </c>
      <c r="AU625" s="199" t="s">
        <v>127</v>
      </c>
      <c r="AY625" s="17" t="s">
        <v>119</v>
      </c>
      <c r="BE625" s="200">
        <f>IF(N625="základní",J625,0)</f>
        <v>0</v>
      </c>
      <c r="BF625" s="200">
        <f>IF(N625="snížená",J625,0)</f>
        <v>0</v>
      </c>
      <c r="BG625" s="200">
        <f>IF(N625="zákl. přenesená",J625,0)</f>
        <v>0</v>
      </c>
      <c r="BH625" s="200">
        <f>IF(N625="sníž. přenesená",J625,0)</f>
        <v>0</v>
      </c>
      <c r="BI625" s="200">
        <f>IF(N625="nulová",J625,0)</f>
        <v>0</v>
      </c>
      <c r="BJ625" s="17" t="s">
        <v>127</v>
      </c>
      <c r="BK625" s="200">
        <f>ROUND(I625*H625,2)</f>
        <v>0</v>
      </c>
      <c r="BL625" s="17" t="s">
        <v>320</v>
      </c>
      <c r="BM625" s="199" t="s">
        <v>2514</v>
      </c>
    </row>
    <row r="626" spans="1:65" s="14" customFormat="1" ht="11.25">
      <c r="B626" s="212"/>
      <c r="C626" s="213"/>
      <c r="D626" s="203" t="s">
        <v>129</v>
      </c>
      <c r="E626" s="213"/>
      <c r="F626" s="215" t="s">
        <v>2515</v>
      </c>
      <c r="G626" s="213"/>
      <c r="H626" s="216">
        <v>21</v>
      </c>
      <c r="I626" s="217"/>
      <c r="J626" s="213"/>
      <c r="K626" s="213"/>
      <c r="L626" s="218"/>
      <c r="M626" s="219"/>
      <c r="N626" s="220"/>
      <c r="O626" s="220"/>
      <c r="P626" s="220"/>
      <c r="Q626" s="220"/>
      <c r="R626" s="220"/>
      <c r="S626" s="220"/>
      <c r="T626" s="221"/>
      <c r="AT626" s="222" t="s">
        <v>129</v>
      </c>
      <c r="AU626" s="222" t="s">
        <v>127</v>
      </c>
      <c r="AV626" s="14" t="s">
        <v>127</v>
      </c>
      <c r="AW626" s="14" t="s">
        <v>4</v>
      </c>
      <c r="AX626" s="14" t="s">
        <v>80</v>
      </c>
      <c r="AY626" s="222" t="s">
        <v>119</v>
      </c>
    </row>
    <row r="627" spans="1:65" s="2" customFormat="1" ht="24.2" customHeight="1">
      <c r="A627" s="34"/>
      <c r="B627" s="35"/>
      <c r="C627" s="187" t="s">
        <v>1309</v>
      </c>
      <c r="D627" s="187" t="s">
        <v>122</v>
      </c>
      <c r="E627" s="188" t="s">
        <v>2082</v>
      </c>
      <c r="F627" s="189" t="s">
        <v>2083</v>
      </c>
      <c r="G627" s="190" t="s">
        <v>125</v>
      </c>
      <c r="H627" s="191">
        <v>143.27600000000001</v>
      </c>
      <c r="I627" s="192"/>
      <c r="J627" s="193">
        <f>ROUND(I627*H627,2)</f>
        <v>0</v>
      </c>
      <c r="K627" s="194"/>
      <c r="L627" s="39"/>
      <c r="M627" s="195" t="s">
        <v>1</v>
      </c>
      <c r="N627" s="196" t="s">
        <v>38</v>
      </c>
      <c r="O627" s="71"/>
      <c r="P627" s="197">
        <f>O627*H627</f>
        <v>0</v>
      </c>
      <c r="Q627" s="197">
        <v>2.0000000000000001E-4</v>
      </c>
      <c r="R627" s="197">
        <f>Q627*H627</f>
        <v>2.8655200000000002E-2</v>
      </c>
      <c r="S627" s="197">
        <v>0</v>
      </c>
      <c r="T627" s="19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9" t="s">
        <v>320</v>
      </c>
      <c r="AT627" s="199" t="s">
        <v>122</v>
      </c>
      <c r="AU627" s="199" t="s">
        <v>127</v>
      </c>
      <c r="AY627" s="17" t="s">
        <v>119</v>
      </c>
      <c r="BE627" s="200">
        <f>IF(N627="základní",J627,0)</f>
        <v>0</v>
      </c>
      <c r="BF627" s="200">
        <f>IF(N627="snížená",J627,0)</f>
        <v>0</v>
      </c>
      <c r="BG627" s="200">
        <f>IF(N627="zákl. přenesená",J627,0)</f>
        <v>0</v>
      </c>
      <c r="BH627" s="200">
        <f>IF(N627="sníž. přenesená",J627,0)</f>
        <v>0</v>
      </c>
      <c r="BI627" s="200">
        <f>IF(N627="nulová",J627,0)</f>
        <v>0</v>
      </c>
      <c r="BJ627" s="17" t="s">
        <v>127</v>
      </c>
      <c r="BK627" s="200">
        <f>ROUND(I627*H627,2)</f>
        <v>0</v>
      </c>
      <c r="BL627" s="17" t="s">
        <v>320</v>
      </c>
      <c r="BM627" s="199" t="s">
        <v>2516</v>
      </c>
    </row>
    <row r="628" spans="1:65" s="2" customFormat="1" ht="33" customHeight="1">
      <c r="A628" s="34"/>
      <c r="B628" s="35"/>
      <c r="C628" s="187" t="s">
        <v>1315</v>
      </c>
      <c r="D628" s="187" t="s">
        <v>122</v>
      </c>
      <c r="E628" s="188" t="s">
        <v>2086</v>
      </c>
      <c r="F628" s="189" t="s">
        <v>2087</v>
      </c>
      <c r="G628" s="190" t="s">
        <v>125</v>
      </c>
      <c r="H628" s="191">
        <v>143.27600000000001</v>
      </c>
      <c r="I628" s="192"/>
      <c r="J628" s="193">
        <f>ROUND(I628*H628,2)</f>
        <v>0</v>
      </c>
      <c r="K628" s="194"/>
      <c r="L628" s="39"/>
      <c r="M628" s="195" t="s">
        <v>1</v>
      </c>
      <c r="N628" s="196" t="s">
        <v>38</v>
      </c>
      <c r="O628" s="71"/>
      <c r="P628" s="197">
        <f>O628*H628</f>
        <v>0</v>
      </c>
      <c r="Q628" s="197">
        <v>2.5999999999999998E-4</v>
      </c>
      <c r="R628" s="197">
        <f>Q628*H628</f>
        <v>3.7251760000000002E-2</v>
      </c>
      <c r="S628" s="197">
        <v>0</v>
      </c>
      <c r="T628" s="198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99" t="s">
        <v>320</v>
      </c>
      <c r="AT628" s="199" t="s">
        <v>122</v>
      </c>
      <c r="AU628" s="199" t="s">
        <v>127</v>
      </c>
      <c r="AY628" s="17" t="s">
        <v>119</v>
      </c>
      <c r="BE628" s="200">
        <f>IF(N628="základní",J628,0)</f>
        <v>0</v>
      </c>
      <c r="BF628" s="200">
        <f>IF(N628="snížená",J628,0)</f>
        <v>0</v>
      </c>
      <c r="BG628" s="200">
        <f>IF(N628="zákl. přenesená",J628,0)</f>
        <v>0</v>
      </c>
      <c r="BH628" s="200">
        <f>IF(N628="sníž. přenesená",J628,0)</f>
        <v>0</v>
      </c>
      <c r="BI628" s="200">
        <f>IF(N628="nulová",J628,0)</f>
        <v>0</v>
      </c>
      <c r="BJ628" s="17" t="s">
        <v>127</v>
      </c>
      <c r="BK628" s="200">
        <f>ROUND(I628*H628,2)</f>
        <v>0</v>
      </c>
      <c r="BL628" s="17" t="s">
        <v>320</v>
      </c>
      <c r="BM628" s="199" t="s">
        <v>2517</v>
      </c>
    </row>
    <row r="629" spans="1:65" s="13" customFormat="1" ht="11.25">
      <c r="B629" s="201"/>
      <c r="C629" s="202"/>
      <c r="D629" s="203" t="s">
        <v>129</v>
      </c>
      <c r="E629" s="204" t="s">
        <v>1</v>
      </c>
      <c r="F629" s="205" t="s">
        <v>2089</v>
      </c>
      <c r="G629" s="202"/>
      <c r="H629" s="204" t="s">
        <v>1</v>
      </c>
      <c r="I629" s="206"/>
      <c r="J629" s="202"/>
      <c r="K629" s="202"/>
      <c r="L629" s="207"/>
      <c r="M629" s="208"/>
      <c r="N629" s="209"/>
      <c r="O629" s="209"/>
      <c r="P629" s="209"/>
      <c r="Q629" s="209"/>
      <c r="R629" s="209"/>
      <c r="S629" s="209"/>
      <c r="T629" s="210"/>
      <c r="AT629" s="211" t="s">
        <v>129</v>
      </c>
      <c r="AU629" s="211" t="s">
        <v>127</v>
      </c>
      <c r="AV629" s="13" t="s">
        <v>80</v>
      </c>
      <c r="AW629" s="13" t="s">
        <v>30</v>
      </c>
      <c r="AX629" s="13" t="s">
        <v>72</v>
      </c>
      <c r="AY629" s="211" t="s">
        <v>119</v>
      </c>
    </row>
    <row r="630" spans="1:65" s="14" customFormat="1" ht="11.25">
      <c r="B630" s="212"/>
      <c r="C630" s="213"/>
      <c r="D630" s="203" t="s">
        <v>129</v>
      </c>
      <c r="E630" s="214" t="s">
        <v>1</v>
      </c>
      <c r="F630" s="215" t="s">
        <v>137</v>
      </c>
      <c r="G630" s="213"/>
      <c r="H630" s="216">
        <v>34.93</v>
      </c>
      <c r="I630" s="217"/>
      <c r="J630" s="213"/>
      <c r="K630" s="213"/>
      <c r="L630" s="218"/>
      <c r="M630" s="219"/>
      <c r="N630" s="220"/>
      <c r="O630" s="220"/>
      <c r="P630" s="220"/>
      <c r="Q630" s="220"/>
      <c r="R630" s="220"/>
      <c r="S630" s="220"/>
      <c r="T630" s="221"/>
      <c r="AT630" s="222" t="s">
        <v>129</v>
      </c>
      <c r="AU630" s="222" t="s">
        <v>127</v>
      </c>
      <c r="AV630" s="14" t="s">
        <v>127</v>
      </c>
      <c r="AW630" s="14" t="s">
        <v>30</v>
      </c>
      <c r="AX630" s="14" t="s">
        <v>72</v>
      </c>
      <c r="AY630" s="222" t="s">
        <v>119</v>
      </c>
    </row>
    <row r="631" spans="1:65" s="13" customFormat="1" ht="11.25">
      <c r="B631" s="201"/>
      <c r="C631" s="202"/>
      <c r="D631" s="203" t="s">
        <v>129</v>
      </c>
      <c r="E631" s="204" t="s">
        <v>1</v>
      </c>
      <c r="F631" s="205" t="s">
        <v>2097</v>
      </c>
      <c r="G631" s="202"/>
      <c r="H631" s="204" t="s">
        <v>1</v>
      </c>
      <c r="I631" s="206"/>
      <c r="J631" s="202"/>
      <c r="K631" s="202"/>
      <c r="L631" s="207"/>
      <c r="M631" s="208"/>
      <c r="N631" s="209"/>
      <c r="O631" s="209"/>
      <c r="P631" s="209"/>
      <c r="Q631" s="209"/>
      <c r="R631" s="209"/>
      <c r="S631" s="209"/>
      <c r="T631" s="210"/>
      <c r="AT631" s="211" t="s">
        <v>129</v>
      </c>
      <c r="AU631" s="211" t="s">
        <v>127</v>
      </c>
      <c r="AV631" s="13" t="s">
        <v>80</v>
      </c>
      <c r="AW631" s="13" t="s">
        <v>30</v>
      </c>
      <c r="AX631" s="13" t="s">
        <v>72</v>
      </c>
      <c r="AY631" s="211" t="s">
        <v>119</v>
      </c>
    </row>
    <row r="632" spans="1:65" s="13" customFormat="1" ht="11.25">
      <c r="B632" s="201"/>
      <c r="C632" s="202"/>
      <c r="D632" s="203" t="s">
        <v>129</v>
      </c>
      <c r="E632" s="204" t="s">
        <v>1</v>
      </c>
      <c r="F632" s="205" t="s">
        <v>232</v>
      </c>
      <c r="G632" s="202"/>
      <c r="H632" s="204" t="s">
        <v>1</v>
      </c>
      <c r="I632" s="206"/>
      <c r="J632" s="202"/>
      <c r="K632" s="202"/>
      <c r="L632" s="207"/>
      <c r="M632" s="208"/>
      <c r="N632" s="209"/>
      <c r="O632" s="209"/>
      <c r="P632" s="209"/>
      <c r="Q632" s="209"/>
      <c r="R632" s="209"/>
      <c r="S632" s="209"/>
      <c r="T632" s="210"/>
      <c r="AT632" s="211" t="s">
        <v>129</v>
      </c>
      <c r="AU632" s="211" t="s">
        <v>127</v>
      </c>
      <c r="AV632" s="13" t="s">
        <v>80</v>
      </c>
      <c r="AW632" s="13" t="s">
        <v>30</v>
      </c>
      <c r="AX632" s="13" t="s">
        <v>72</v>
      </c>
      <c r="AY632" s="211" t="s">
        <v>119</v>
      </c>
    </row>
    <row r="633" spans="1:65" s="14" customFormat="1" ht="11.25">
      <c r="B633" s="212"/>
      <c r="C633" s="213"/>
      <c r="D633" s="203" t="s">
        <v>129</v>
      </c>
      <c r="E633" s="214" t="s">
        <v>1</v>
      </c>
      <c r="F633" s="215" t="s">
        <v>2518</v>
      </c>
      <c r="G633" s="213"/>
      <c r="H633" s="216">
        <v>21.108000000000004</v>
      </c>
      <c r="I633" s="217"/>
      <c r="J633" s="213"/>
      <c r="K633" s="213"/>
      <c r="L633" s="218"/>
      <c r="M633" s="219"/>
      <c r="N633" s="220"/>
      <c r="O633" s="220"/>
      <c r="P633" s="220"/>
      <c r="Q633" s="220"/>
      <c r="R633" s="220"/>
      <c r="S633" s="220"/>
      <c r="T633" s="221"/>
      <c r="AT633" s="222" t="s">
        <v>129</v>
      </c>
      <c r="AU633" s="222" t="s">
        <v>127</v>
      </c>
      <c r="AV633" s="14" t="s">
        <v>127</v>
      </c>
      <c r="AW633" s="14" t="s">
        <v>30</v>
      </c>
      <c r="AX633" s="14" t="s">
        <v>72</v>
      </c>
      <c r="AY633" s="222" t="s">
        <v>119</v>
      </c>
    </row>
    <row r="634" spans="1:65" s="13" customFormat="1" ht="11.25">
      <c r="B634" s="201"/>
      <c r="C634" s="202"/>
      <c r="D634" s="203" t="s">
        <v>129</v>
      </c>
      <c r="E634" s="204" t="s">
        <v>1</v>
      </c>
      <c r="F634" s="205" t="s">
        <v>234</v>
      </c>
      <c r="G634" s="202"/>
      <c r="H634" s="204" t="s">
        <v>1</v>
      </c>
      <c r="I634" s="206"/>
      <c r="J634" s="202"/>
      <c r="K634" s="202"/>
      <c r="L634" s="207"/>
      <c r="M634" s="208"/>
      <c r="N634" s="209"/>
      <c r="O634" s="209"/>
      <c r="P634" s="209"/>
      <c r="Q634" s="209"/>
      <c r="R634" s="209"/>
      <c r="S634" s="209"/>
      <c r="T634" s="210"/>
      <c r="AT634" s="211" t="s">
        <v>129</v>
      </c>
      <c r="AU634" s="211" t="s">
        <v>127</v>
      </c>
      <c r="AV634" s="13" t="s">
        <v>80</v>
      </c>
      <c r="AW634" s="13" t="s">
        <v>30</v>
      </c>
      <c r="AX634" s="13" t="s">
        <v>72</v>
      </c>
      <c r="AY634" s="211" t="s">
        <v>119</v>
      </c>
    </row>
    <row r="635" spans="1:65" s="14" customFormat="1" ht="11.25">
      <c r="B635" s="212"/>
      <c r="C635" s="213"/>
      <c r="D635" s="203" t="s">
        <v>129</v>
      </c>
      <c r="E635" s="214" t="s">
        <v>1</v>
      </c>
      <c r="F635" s="215" t="s">
        <v>2519</v>
      </c>
      <c r="G635" s="213"/>
      <c r="H635" s="216">
        <v>13.992000000000001</v>
      </c>
      <c r="I635" s="217"/>
      <c r="J635" s="213"/>
      <c r="K635" s="213"/>
      <c r="L635" s="218"/>
      <c r="M635" s="219"/>
      <c r="N635" s="220"/>
      <c r="O635" s="220"/>
      <c r="P635" s="220"/>
      <c r="Q635" s="220"/>
      <c r="R635" s="220"/>
      <c r="S635" s="220"/>
      <c r="T635" s="221"/>
      <c r="AT635" s="222" t="s">
        <v>129</v>
      </c>
      <c r="AU635" s="222" t="s">
        <v>127</v>
      </c>
      <c r="AV635" s="14" t="s">
        <v>127</v>
      </c>
      <c r="AW635" s="14" t="s">
        <v>30</v>
      </c>
      <c r="AX635" s="14" t="s">
        <v>72</v>
      </c>
      <c r="AY635" s="222" t="s">
        <v>119</v>
      </c>
    </row>
    <row r="636" spans="1:65" s="13" customFormat="1" ht="11.25">
      <c r="B636" s="201"/>
      <c r="C636" s="202"/>
      <c r="D636" s="203" t="s">
        <v>129</v>
      </c>
      <c r="E636" s="204" t="s">
        <v>1</v>
      </c>
      <c r="F636" s="205" t="s">
        <v>225</v>
      </c>
      <c r="G636" s="202"/>
      <c r="H636" s="204" t="s">
        <v>1</v>
      </c>
      <c r="I636" s="206"/>
      <c r="J636" s="202"/>
      <c r="K636" s="202"/>
      <c r="L636" s="207"/>
      <c r="M636" s="208"/>
      <c r="N636" s="209"/>
      <c r="O636" s="209"/>
      <c r="P636" s="209"/>
      <c r="Q636" s="209"/>
      <c r="R636" s="209"/>
      <c r="S636" s="209"/>
      <c r="T636" s="210"/>
      <c r="AT636" s="211" t="s">
        <v>129</v>
      </c>
      <c r="AU636" s="211" t="s">
        <v>127</v>
      </c>
      <c r="AV636" s="13" t="s">
        <v>80</v>
      </c>
      <c r="AW636" s="13" t="s">
        <v>30</v>
      </c>
      <c r="AX636" s="13" t="s">
        <v>72</v>
      </c>
      <c r="AY636" s="211" t="s">
        <v>119</v>
      </c>
    </row>
    <row r="637" spans="1:65" s="14" customFormat="1" ht="11.25">
      <c r="B637" s="212"/>
      <c r="C637" s="213"/>
      <c r="D637" s="203" t="s">
        <v>129</v>
      </c>
      <c r="E637" s="214" t="s">
        <v>1</v>
      </c>
      <c r="F637" s="215" t="s">
        <v>2520</v>
      </c>
      <c r="G637" s="213"/>
      <c r="H637" s="216">
        <v>28.189999999999998</v>
      </c>
      <c r="I637" s="217"/>
      <c r="J637" s="213"/>
      <c r="K637" s="213"/>
      <c r="L637" s="218"/>
      <c r="M637" s="219"/>
      <c r="N637" s="220"/>
      <c r="O637" s="220"/>
      <c r="P637" s="220"/>
      <c r="Q637" s="220"/>
      <c r="R637" s="220"/>
      <c r="S637" s="220"/>
      <c r="T637" s="221"/>
      <c r="AT637" s="222" t="s">
        <v>129</v>
      </c>
      <c r="AU637" s="222" t="s">
        <v>127</v>
      </c>
      <c r="AV637" s="14" t="s">
        <v>127</v>
      </c>
      <c r="AW637" s="14" t="s">
        <v>30</v>
      </c>
      <c r="AX637" s="14" t="s">
        <v>72</v>
      </c>
      <c r="AY637" s="222" t="s">
        <v>119</v>
      </c>
    </row>
    <row r="638" spans="1:65" s="13" customFormat="1" ht="11.25">
      <c r="B638" s="201"/>
      <c r="C638" s="202"/>
      <c r="D638" s="203" t="s">
        <v>129</v>
      </c>
      <c r="E638" s="204" t="s">
        <v>1</v>
      </c>
      <c r="F638" s="205" t="s">
        <v>1528</v>
      </c>
      <c r="G638" s="202"/>
      <c r="H638" s="204" t="s">
        <v>1</v>
      </c>
      <c r="I638" s="206"/>
      <c r="J638" s="202"/>
      <c r="K638" s="202"/>
      <c r="L638" s="207"/>
      <c r="M638" s="208"/>
      <c r="N638" s="209"/>
      <c r="O638" s="209"/>
      <c r="P638" s="209"/>
      <c r="Q638" s="209"/>
      <c r="R638" s="209"/>
      <c r="S638" s="209"/>
      <c r="T638" s="210"/>
      <c r="AT638" s="211" t="s">
        <v>129</v>
      </c>
      <c r="AU638" s="211" t="s">
        <v>127</v>
      </c>
      <c r="AV638" s="13" t="s">
        <v>80</v>
      </c>
      <c r="AW638" s="13" t="s">
        <v>30</v>
      </c>
      <c r="AX638" s="13" t="s">
        <v>72</v>
      </c>
      <c r="AY638" s="211" t="s">
        <v>119</v>
      </c>
    </row>
    <row r="639" spans="1:65" s="14" customFormat="1" ht="11.25">
      <c r="B639" s="212"/>
      <c r="C639" s="213"/>
      <c r="D639" s="203" t="s">
        <v>129</v>
      </c>
      <c r="E639" s="214" t="s">
        <v>1</v>
      </c>
      <c r="F639" s="215" t="s">
        <v>2521</v>
      </c>
      <c r="G639" s="213"/>
      <c r="H639" s="216">
        <v>37.657999999999994</v>
      </c>
      <c r="I639" s="217"/>
      <c r="J639" s="213"/>
      <c r="K639" s="213"/>
      <c r="L639" s="218"/>
      <c r="M639" s="219"/>
      <c r="N639" s="220"/>
      <c r="O639" s="220"/>
      <c r="P639" s="220"/>
      <c r="Q639" s="220"/>
      <c r="R639" s="220"/>
      <c r="S639" s="220"/>
      <c r="T639" s="221"/>
      <c r="AT639" s="222" t="s">
        <v>129</v>
      </c>
      <c r="AU639" s="222" t="s">
        <v>127</v>
      </c>
      <c r="AV639" s="14" t="s">
        <v>127</v>
      </c>
      <c r="AW639" s="14" t="s">
        <v>30</v>
      </c>
      <c r="AX639" s="14" t="s">
        <v>72</v>
      </c>
      <c r="AY639" s="222" t="s">
        <v>119</v>
      </c>
    </row>
    <row r="640" spans="1:65" s="13" customFormat="1" ht="11.25">
      <c r="B640" s="201"/>
      <c r="C640" s="202"/>
      <c r="D640" s="203" t="s">
        <v>129</v>
      </c>
      <c r="E640" s="204" t="s">
        <v>1</v>
      </c>
      <c r="F640" s="205" t="s">
        <v>248</v>
      </c>
      <c r="G640" s="202"/>
      <c r="H640" s="204" t="s">
        <v>1</v>
      </c>
      <c r="I640" s="206"/>
      <c r="J640" s="202"/>
      <c r="K640" s="202"/>
      <c r="L640" s="207"/>
      <c r="M640" s="208"/>
      <c r="N640" s="209"/>
      <c r="O640" s="209"/>
      <c r="P640" s="209"/>
      <c r="Q640" s="209"/>
      <c r="R640" s="209"/>
      <c r="S640" s="209"/>
      <c r="T640" s="210"/>
      <c r="AT640" s="211" t="s">
        <v>129</v>
      </c>
      <c r="AU640" s="211" t="s">
        <v>127</v>
      </c>
      <c r="AV640" s="13" t="s">
        <v>80</v>
      </c>
      <c r="AW640" s="13" t="s">
        <v>30</v>
      </c>
      <c r="AX640" s="13" t="s">
        <v>72</v>
      </c>
      <c r="AY640" s="211" t="s">
        <v>119</v>
      </c>
    </row>
    <row r="641" spans="1:65" s="14" customFormat="1" ht="11.25">
      <c r="B641" s="212"/>
      <c r="C641" s="213"/>
      <c r="D641" s="203" t="s">
        <v>129</v>
      </c>
      <c r="E641" s="214" t="s">
        <v>1</v>
      </c>
      <c r="F641" s="215" t="s">
        <v>2522</v>
      </c>
      <c r="G641" s="213"/>
      <c r="H641" s="216">
        <v>15.557999999999998</v>
      </c>
      <c r="I641" s="217"/>
      <c r="J641" s="213"/>
      <c r="K641" s="213"/>
      <c r="L641" s="218"/>
      <c r="M641" s="219"/>
      <c r="N641" s="220"/>
      <c r="O641" s="220"/>
      <c r="P641" s="220"/>
      <c r="Q641" s="220"/>
      <c r="R641" s="220"/>
      <c r="S641" s="220"/>
      <c r="T641" s="221"/>
      <c r="AT641" s="222" t="s">
        <v>129</v>
      </c>
      <c r="AU641" s="222" t="s">
        <v>127</v>
      </c>
      <c r="AV641" s="14" t="s">
        <v>127</v>
      </c>
      <c r="AW641" s="14" t="s">
        <v>30</v>
      </c>
      <c r="AX641" s="14" t="s">
        <v>72</v>
      </c>
      <c r="AY641" s="222" t="s">
        <v>119</v>
      </c>
    </row>
    <row r="642" spans="1:65" s="13" customFormat="1" ht="11.25">
      <c r="B642" s="201"/>
      <c r="C642" s="202"/>
      <c r="D642" s="203" t="s">
        <v>129</v>
      </c>
      <c r="E642" s="204" t="s">
        <v>1</v>
      </c>
      <c r="F642" s="205" t="s">
        <v>246</v>
      </c>
      <c r="G642" s="202"/>
      <c r="H642" s="204" t="s">
        <v>1</v>
      </c>
      <c r="I642" s="206"/>
      <c r="J642" s="202"/>
      <c r="K642" s="202"/>
      <c r="L642" s="207"/>
      <c r="M642" s="208"/>
      <c r="N642" s="209"/>
      <c r="O642" s="209"/>
      <c r="P642" s="209"/>
      <c r="Q642" s="209"/>
      <c r="R642" s="209"/>
      <c r="S642" s="209"/>
      <c r="T642" s="210"/>
      <c r="AT642" s="211" t="s">
        <v>129</v>
      </c>
      <c r="AU642" s="211" t="s">
        <v>127</v>
      </c>
      <c r="AV642" s="13" t="s">
        <v>80</v>
      </c>
      <c r="AW642" s="13" t="s">
        <v>30</v>
      </c>
      <c r="AX642" s="13" t="s">
        <v>72</v>
      </c>
      <c r="AY642" s="211" t="s">
        <v>119</v>
      </c>
    </row>
    <row r="643" spans="1:65" s="14" customFormat="1" ht="11.25">
      <c r="B643" s="212"/>
      <c r="C643" s="213"/>
      <c r="D643" s="203" t="s">
        <v>129</v>
      </c>
      <c r="E643" s="214" t="s">
        <v>1</v>
      </c>
      <c r="F643" s="215" t="s">
        <v>2523</v>
      </c>
      <c r="G643" s="213"/>
      <c r="H643" s="216">
        <v>10.158000000000001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129</v>
      </c>
      <c r="AU643" s="222" t="s">
        <v>127</v>
      </c>
      <c r="AV643" s="14" t="s">
        <v>127</v>
      </c>
      <c r="AW643" s="14" t="s">
        <v>30</v>
      </c>
      <c r="AX643" s="14" t="s">
        <v>72</v>
      </c>
      <c r="AY643" s="222" t="s">
        <v>119</v>
      </c>
    </row>
    <row r="644" spans="1:65" s="13" customFormat="1" ht="11.25">
      <c r="B644" s="201"/>
      <c r="C644" s="202"/>
      <c r="D644" s="203" t="s">
        <v>129</v>
      </c>
      <c r="E644" s="204" t="s">
        <v>1</v>
      </c>
      <c r="F644" s="205" t="s">
        <v>2524</v>
      </c>
      <c r="G644" s="202"/>
      <c r="H644" s="204" t="s">
        <v>1</v>
      </c>
      <c r="I644" s="206"/>
      <c r="J644" s="202"/>
      <c r="K644" s="202"/>
      <c r="L644" s="207"/>
      <c r="M644" s="208"/>
      <c r="N644" s="209"/>
      <c r="O644" s="209"/>
      <c r="P644" s="209"/>
      <c r="Q644" s="209"/>
      <c r="R644" s="209"/>
      <c r="S644" s="209"/>
      <c r="T644" s="210"/>
      <c r="AT644" s="211" t="s">
        <v>129</v>
      </c>
      <c r="AU644" s="211" t="s">
        <v>127</v>
      </c>
      <c r="AV644" s="13" t="s">
        <v>80</v>
      </c>
      <c r="AW644" s="13" t="s">
        <v>30</v>
      </c>
      <c r="AX644" s="13" t="s">
        <v>72</v>
      </c>
      <c r="AY644" s="211" t="s">
        <v>119</v>
      </c>
    </row>
    <row r="645" spans="1:65" s="14" customFormat="1" ht="11.25">
      <c r="B645" s="212"/>
      <c r="C645" s="213"/>
      <c r="D645" s="203" t="s">
        <v>129</v>
      </c>
      <c r="E645" s="214" t="s">
        <v>1</v>
      </c>
      <c r="F645" s="215" t="s">
        <v>2525</v>
      </c>
      <c r="G645" s="213"/>
      <c r="H645" s="216">
        <v>-18.318000000000001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AT645" s="222" t="s">
        <v>129</v>
      </c>
      <c r="AU645" s="222" t="s">
        <v>127</v>
      </c>
      <c r="AV645" s="14" t="s">
        <v>127</v>
      </c>
      <c r="AW645" s="14" t="s">
        <v>30</v>
      </c>
      <c r="AX645" s="14" t="s">
        <v>72</v>
      </c>
      <c r="AY645" s="222" t="s">
        <v>119</v>
      </c>
    </row>
    <row r="646" spans="1:65" s="15" customFormat="1" ht="11.25">
      <c r="B646" s="223"/>
      <c r="C646" s="224"/>
      <c r="D646" s="203" t="s">
        <v>129</v>
      </c>
      <c r="E646" s="225" t="s">
        <v>1</v>
      </c>
      <c r="F646" s="226" t="s">
        <v>138</v>
      </c>
      <c r="G646" s="224"/>
      <c r="H646" s="227">
        <v>143.27599999999998</v>
      </c>
      <c r="I646" s="228"/>
      <c r="J646" s="224"/>
      <c r="K646" s="224"/>
      <c r="L646" s="229"/>
      <c r="M646" s="230"/>
      <c r="N646" s="231"/>
      <c r="O646" s="231"/>
      <c r="P646" s="231"/>
      <c r="Q646" s="231"/>
      <c r="R646" s="231"/>
      <c r="S646" s="231"/>
      <c r="T646" s="232"/>
      <c r="AT646" s="233" t="s">
        <v>129</v>
      </c>
      <c r="AU646" s="233" t="s">
        <v>127</v>
      </c>
      <c r="AV646" s="15" t="s">
        <v>126</v>
      </c>
      <c r="AW646" s="15" t="s">
        <v>30</v>
      </c>
      <c r="AX646" s="15" t="s">
        <v>80</v>
      </c>
      <c r="AY646" s="233" t="s">
        <v>119</v>
      </c>
    </row>
    <row r="647" spans="1:65" s="2" customFormat="1" ht="24.2" customHeight="1">
      <c r="A647" s="34"/>
      <c r="B647" s="35"/>
      <c r="C647" s="187" t="s">
        <v>1320</v>
      </c>
      <c r="D647" s="187" t="s">
        <v>122</v>
      </c>
      <c r="E647" s="188" t="s">
        <v>2093</v>
      </c>
      <c r="F647" s="189" t="s">
        <v>2094</v>
      </c>
      <c r="G647" s="190" t="s">
        <v>125</v>
      </c>
      <c r="H647" s="191">
        <v>10.827999999999999</v>
      </c>
      <c r="I647" s="192"/>
      <c r="J647" s="193">
        <f>ROUND(I647*H647,2)</f>
        <v>0</v>
      </c>
      <c r="K647" s="194"/>
      <c r="L647" s="39"/>
      <c r="M647" s="195" t="s">
        <v>1</v>
      </c>
      <c r="N647" s="196" t="s">
        <v>38</v>
      </c>
      <c r="O647" s="71"/>
      <c r="P647" s="197">
        <f>O647*H647</f>
        <v>0</v>
      </c>
      <c r="Q647" s="197">
        <v>0</v>
      </c>
      <c r="R647" s="197">
        <f>Q647*H647</f>
        <v>0</v>
      </c>
      <c r="S647" s="197">
        <v>0</v>
      </c>
      <c r="T647" s="198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99" t="s">
        <v>320</v>
      </c>
      <c r="AT647" s="199" t="s">
        <v>122</v>
      </c>
      <c r="AU647" s="199" t="s">
        <v>127</v>
      </c>
      <c r="AY647" s="17" t="s">
        <v>119</v>
      </c>
      <c r="BE647" s="200">
        <f>IF(N647="základní",J647,0)</f>
        <v>0</v>
      </c>
      <c r="BF647" s="200">
        <f>IF(N647="snížená",J647,0)</f>
        <v>0</v>
      </c>
      <c r="BG647" s="200">
        <f>IF(N647="zákl. přenesená",J647,0)</f>
        <v>0</v>
      </c>
      <c r="BH647" s="200">
        <f>IF(N647="sníž. přenesená",J647,0)</f>
        <v>0</v>
      </c>
      <c r="BI647" s="200">
        <f>IF(N647="nulová",J647,0)</f>
        <v>0</v>
      </c>
      <c r="BJ647" s="17" t="s">
        <v>127</v>
      </c>
      <c r="BK647" s="200">
        <f>ROUND(I647*H647,2)</f>
        <v>0</v>
      </c>
      <c r="BL647" s="17" t="s">
        <v>320</v>
      </c>
      <c r="BM647" s="199" t="s">
        <v>2526</v>
      </c>
    </row>
    <row r="648" spans="1:65" s="13" customFormat="1" ht="11.25">
      <c r="B648" s="201"/>
      <c r="C648" s="202"/>
      <c r="D648" s="203" t="s">
        <v>129</v>
      </c>
      <c r="E648" s="204" t="s">
        <v>1</v>
      </c>
      <c r="F648" s="205" t="s">
        <v>2089</v>
      </c>
      <c r="G648" s="202"/>
      <c r="H648" s="204" t="s">
        <v>1</v>
      </c>
      <c r="I648" s="206"/>
      <c r="J648" s="202"/>
      <c r="K648" s="202"/>
      <c r="L648" s="207"/>
      <c r="M648" s="208"/>
      <c r="N648" s="209"/>
      <c r="O648" s="209"/>
      <c r="P648" s="209"/>
      <c r="Q648" s="209"/>
      <c r="R648" s="209"/>
      <c r="S648" s="209"/>
      <c r="T648" s="210"/>
      <c r="AT648" s="211" t="s">
        <v>129</v>
      </c>
      <c r="AU648" s="211" t="s">
        <v>127</v>
      </c>
      <c r="AV648" s="13" t="s">
        <v>80</v>
      </c>
      <c r="AW648" s="13" t="s">
        <v>30</v>
      </c>
      <c r="AX648" s="13" t="s">
        <v>72</v>
      </c>
      <c r="AY648" s="211" t="s">
        <v>119</v>
      </c>
    </row>
    <row r="649" spans="1:65" s="13" customFormat="1" ht="11.25">
      <c r="B649" s="201"/>
      <c r="C649" s="202"/>
      <c r="D649" s="203" t="s">
        <v>129</v>
      </c>
      <c r="E649" s="204" t="s">
        <v>1</v>
      </c>
      <c r="F649" s="205" t="s">
        <v>1381</v>
      </c>
      <c r="G649" s="202"/>
      <c r="H649" s="204" t="s">
        <v>1</v>
      </c>
      <c r="I649" s="206"/>
      <c r="J649" s="202"/>
      <c r="K649" s="202"/>
      <c r="L649" s="207"/>
      <c r="M649" s="208"/>
      <c r="N649" s="209"/>
      <c r="O649" s="209"/>
      <c r="P649" s="209"/>
      <c r="Q649" s="209"/>
      <c r="R649" s="209"/>
      <c r="S649" s="209"/>
      <c r="T649" s="210"/>
      <c r="AT649" s="211" t="s">
        <v>129</v>
      </c>
      <c r="AU649" s="211" t="s">
        <v>127</v>
      </c>
      <c r="AV649" s="13" t="s">
        <v>80</v>
      </c>
      <c r="AW649" s="13" t="s">
        <v>30</v>
      </c>
      <c r="AX649" s="13" t="s">
        <v>72</v>
      </c>
      <c r="AY649" s="211" t="s">
        <v>119</v>
      </c>
    </row>
    <row r="650" spans="1:65" s="14" customFormat="1" ht="11.25">
      <c r="B650" s="212"/>
      <c r="C650" s="213"/>
      <c r="D650" s="203" t="s">
        <v>129</v>
      </c>
      <c r="E650" s="214" t="s">
        <v>1</v>
      </c>
      <c r="F650" s="215" t="s">
        <v>2527</v>
      </c>
      <c r="G650" s="213"/>
      <c r="H650" s="216">
        <v>3.43</v>
      </c>
      <c r="I650" s="217"/>
      <c r="J650" s="213"/>
      <c r="K650" s="213"/>
      <c r="L650" s="218"/>
      <c r="M650" s="219"/>
      <c r="N650" s="220"/>
      <c r="O650" s="220"/>
      <c r="P650" s="220"/>
      <c r="Q650" s="220"/>
      <c r="R650" s="220"/>
      <c r="S650" s="220"/>
      <c r="T650" s="221"/>
      <c r="AT650" s="222" t="s">
        <v>129</v>
      </c>
      <c r="AU650" s="222" t="s">
        <v>127</v>
      </c>
      <c r="AV650" s="14" t="s">
        <v>127</v>
      </c>
      <c r="AW650" s="14" t="s">
        <v>30</v>
      </c>
      <c r="AX650" s="14" t="s">
        <v>72</v>
      </c>
      <c r="AY650" s="222" t="s">
        <v>119</v>
      </c>
    </row>
    <row r="651" spans="1:65" s="13" customFormat="1" ht="11.25">
      <c r="B651" s="201"/>
      <c r="C651" s="202"/>
      <c r="D651" s="203" t="s">
        <v>129</v>
      </c>
      <c r="E651" s="204" t="s">
        <v>1</v>
      </c>
      <c r="F651" s="205" t="s">
        <v>2097</v>
      </c>
      <c r="G651" s="202"/>
      <c r="H651" s="204" t="s">
        <v>1</v>
      </c>
      <c r="I651" s="206"/>
      <c r="J651" s="202"/>
      <c r="K651" s="202"/>
      <c r="L651" s="207"/>
      <c r="M651" s="208"/>
      <c r="N651" s="209"/>
      <c r="O651" s="209"/>
      <c r="P651" s="209"/>
      <c r="Q651" s="209"/>
      <c r="R651" s="209"/>
      <c r="S651" s="209"/>
      <c r="T651" s="210"/>
      <c r="AT651" s="211" t="s">
        <v>129</v>
      </c>
      <c r="AU651" s="211" t="s">
        <v>127</v>
      </c>
      <c r="AV651" s="13" t="s">
        <v>80</v>
      </c>
      <c r="AW651" s="13" t="s">
        <v>30</v>
      </c>
      <c r="AX651" s="13" t="s">
        <v>72</v>
      </c>
      <c r="AY651" s="211" t="s">
        <v>119</v>
      </c>
    </row>
    <row r="652" spans="1:65" s="13" customFormat="1" ht="11.25">
      <c r="B652" s="201"/>
      <c r="C652" s="202"/>
      <c r="D652" s="203" t="s">
        <v>129</v>
      </c>
      <c r="E652" s="204" t="s">
        <v>1</v>
      </c>
      <c r="F652" s="205" t="s">
        <v>248</v>
      </c>
      <c r="G652" s="202"/>
      <c r="H652" s="204" t="s">
        <v>1</v>
      </c>
      <c r="I652" s="206"/>
      <c r="J652" s="202"/>
      <c r="K652" s="202"/>
      <c r="L652" s="207"/>
      <c r="M652" s="208"/>
      <c r="N652" s="209"/>
      <c r="O652" s="209"/>
      <c r="P652" s="209"/>
      <c r="Q652" s="209"/>
      <c r="R652" s="209"/>
      <c r="S652" s="209"/>
      <c r="T652" s="210"/>
      <c r="AT652" s="211" t="s">
        <v>129</v>
      </c>
      <c r="AU652" s="211" t="s">
        <v>127</v>
      </c>
      <c r="AV652" s="13" t="s">
        <v>80</v>
      </c>
      <c r="AW652" s="13" t="s">
        <v>30</v>
      </c>
      <c r="AX652" s="13" t="s">
        <v>72</v>
      </c>
      <c r="AY652" s="211" t="s">
        <v>119</v>
      </c>
    </row>
    <row r="653" spans="1:65" s="14" customFormat="1" ht="11.25">
      <c r="B653" s="212"/>
      <c r="C653" s="213"/>
      <c r="D653" s="203" t="s">
        <v>129</v>
      </c>
      <c r="E653" s="214" t="s">
        <v>1</v>
      </c>
      <c r="F653" s="215" t="s">
        <v>2522</v>
      </c>
      <c r="G653" s="213"/>
      <c r="H653" s="216">
        <v>15.557999999999998</v>
      </c>
      <c r="I653" s="217"/>
      <c r="J653" s="213"/>
      <c r="K653" s="213"/>
      <c r="L653" s="218"/>
      <c r="M653" s="219"/>
      <c r="N653" s="220"/>
      <c r="O653" s="220"/>
      <c r="P653" s="220"/>
      <c r="Q653" s="220"/>
      <c r="R653" s="220"/>
      <c r="S653" s="220"/>
      <c r="T653" s="221"/>
      <c r="AT653" s="222" t="s">
        <v>129</v>
      </c>
      <c r="AU653" s="222" t="s">
        <v>127</v>
      </c>
      <c r="AV653" s="14" t="s">
        <v>127</v>
      </c>
      <c r="AW653" s="14" t="s">
        <v>30</v>
      </c>
      <c r="AX653" s="14" t="s">
        <v>72</v>
      </c>
      <c r="AY653" s="222" t="s">
        <v>119</v>
      </c>
    </row>
    <row r="654" spans="1:65" s="13" customFormat="1" ht="11.25">
      <c r="B654" s="201"/>
      <c r="C654" s="202"/>
      <c r="D654" s="203" t="s">
        <v>129</v>
      </c>
      <c r="E654" s="204" t="s">
        <v>1</v>
      </c>
      <c r="F654" s="205" t="s">
        <v>246</v>
      </c>
      <c r="G654" s="202"/>
      <c r="H654" s="204" t="s">
        <v>1</v>
      </c>
      <c r="I654" s="206"/>
      <c r="J654" s="202"/>
      <c r="K654" s="202"/>
      <c r="L654" s="207"/>
      <c r="M654" s="208"/>
      <c r="N654" s="209"/>
      <c r="O654" s="209"/>
      <c r="P654" s="209"/>
      <c r="Q654" s="209"/>
      <c r="R654" s="209"/>
      <c r="S654" s="209"/>
      <c r="T654" s="210"/>
      <c r="AT654" s="211" t="s">
        <v>129</v>
      </c>
      <c r="AU654" s="211" t="s">
        <v>127</v>
      </c>
      <c r="AV654" s="13" t="s">
        <v>80</v>
      </c>
      <c r="AW654" s="13" t="s">
        <v>30</v>
      </c>
      <c r="AX654" s="13" t="s">
        <v>72</v>
      </c>
      <c r="AY654" s="211" t="s">
        <v>119</v>
      </c>
    </row>
    <row r="655" spans="1:65" s="14" customFormat="1" ht="11.25">
      <c r="B655" s="212"/>
      <c r="C655" s="213"/>
      <c r="D655" s="203" t="s">
        <v>129</v>
      </c>
      <c r="E655" s="214" t="s">
        <v>1</v>
      </c>
      <c r="F655" s="215" t="s">
        <v>2523</v>
      </c>
      <c r="G655" s="213"/>
      <c r="H655" s="216">
        <v>10.158000000000001</v>
      </c>
      <c r="I655" s="217"/>
      <c r="J655" s="213"/>
      <c r="K655" s="213"/>
      <c r="L655" s="218"/>
      <c r="M655" s="219"/>
      <c r="N655" s="220"/>
      <c r="O655" s="220"/>
      <c r="P655" s="220"/>
      <c r="Q655" s="220"/>
      <c r="R655" s="220"/>
      <c r="S655" s="220"/>
      <c r="T655" s="221"/>
      <c r="AT655" s="222" t="s">
        <v>129</v>
      </c>
      <c r="AU655" s="222" t="s">
        <v>127</v>
      </c>
      <c r="AV655" s="14" t="s">
        <v>127</v>
      </c>
      <c r="AW655" s="14" t="s">
        <v>30</v>
      </c>
      <c r="AX655" s="14" t="s">
        <v>72</v>
      </c>
      <c r="AY655" s="222" t="s">
        <v>119</v>
      </c>
    </row>
    <row r="656" spans="1:65" s="13" customFormat="1" ht="11.25">
      <c r="B656" s="201"/>
      <c r="C656" s="202"/>
      <c r="D656" s="203" t="s">
        <v>129</v>
      </c>
      <c r="E656" s="204" t="s">
        <v>1</v>
      </c>
      <c r="F656" s="205" t="s">
        <v>2524</v>
      </c>
      <c r="G656" s="202"/>
      <c r="H656" s="204" t="s">
        <v>1</v>
      </c>
      <c r="I656" s="206"/>
      <c r="J656" s="202"/>
      <c r="K656" s="202"/>
      <c r="L656" s="207"/>
      <c r="M656" s="208"/>
      <c r="N656" s="209"/>
      <c r="O656" s="209"/>
      <c r="P656" s="209"/>
      <c r="Q656" s="209"/>
      <c r="R656" s="209"/>
      <c r="S656" s="209"/>
      <c r="T656" s="210"/>
      <c r="AT656" s="211" t="s">
        <v>129</v>
      </c>
      <c r="AU656" s="211" t="s">
        <v>127</v>
      </c>
      <c r="AV656" s="13" t="s">
        <v>80</v>
      </c>
      <c r="AW656" s="13" t="s">
        <v>30</v>
      </c>
      <c r="AX656" s="13" t="s">
        <v>72</v>
      </c>
      <c r="AY656" s="211" t="s">
        <v>119</v>
      </c>
    </row>
    <row r="657" spans="1:65" s="14" customFormat="1" ht="11.25">
      <c r="B657" s="212"/>
      <c r="C657" s="213"/>
      <c r="D657" s="203" t="s">
        <v>129</v>
      </c>
      <c r="E657" s="214" t="s">
        <v>1</v>
      </c>
      <c r="F657" s="215" t="s">
        <v>2525</v>
      </c>
      <c r="G657" s="213"/>
      <c r="H657" s="216">
        <v>-18.318000000000001</v>
      </c>
      <c r="I657" s="217"/>
      <c r="J657" s="213"/>
      <c r="K657" s="213"/>
      <c r="L657" s="218"/>
      <c r="M657" s="219"/>
      <c r="N657" s="220"/>
      <c r="O657" s="220"/>
      <c r="P657" s="220"/>
      <c r="Q657" s="220"/>
      <c r="R657" s="220"/>
      <c r="S657" s="220"/>
      <c r="T657" s="221"/>
      <c r="AT657" s="222" t="s">
        <v>129</v>
      </c>
      <c r="AU657" s="222" t="s">
        <v>127</v>
      </c>
      <c r="AV657" s="14" t="s">
        <v>127</v>
      </c>
      <c r="AW657" s="14" t="s">
        <v>30</v>
      </c>
      <c r="AX657" s="14" t="s">
        <v>72</v>
      </c>
      <c r="AY657" s="222" t="s">
        <v>119</v>
      </c>
    </row>
    <row r="658" spans="1:65" s="15" customFormat="1" ht="11.25">
      <c r="B658" s="223"/>
      <c r="C658" s="224"/>
      <c r="D658" s="203" t="s">
        <v>129</v>
      </c>
      <c r="E658" s="225" t="s">
        <v>1</v>
      </c>
      <c r="F658" s="226" t="s">
        <v>138</v>
      </c>
      <c r="G658" s="224"/>
      <c r="H658" s="227">
        <v>10.827999999999999</v>
      </c>
      <c r="I658" s="228"/>
      <c r="J658" s="224"/>
      <c r="K658" s="224"/>
      <c r="L658" s="229"/>
      <c r="M658" s="230"/>
      <c r="N658" s="231"/>
      <c r="O658" s="231"/>
      <c r="P658" s="231"/>
      <c r="Q658" s="231"/>
      <c r="R658" s="231"/>
      <c r="S658" s="231"/>
      <c r="T658" s="232"/>
      <c r="AT658" s="233" t="s">
        <v>129</v>
      </c>
      <c r="AU658" s="233" t="s">
        <v>127</v>
      </c>
      <c r="AV658" s="15" t="s">
        <v>126</v>
      </c>
      <c r="AW658" s="15" t="s">
        <v>30</v>
      </c>
      <c r="AX658" s="15" t="s">
        <v>80</v>
      </c>
      <c r="AY658" s="233" t="s">
        <v>119</v>
      </c>
    </row>
    <row r="659" spans="1:65" s="12" customFormat="1" ht="22.9" customHeight="1">
      <c r="B659" s="171"/>
      <c r="C659" s="172"/>
      <c r="D659" s="173" t="s">
        <v>71</v>
      </c>
      <c r="E659" s="185" t="s">
        <v>2528</v>
      </c>
      <c r="F659" s="185" t="s">
        <v>2529</v>
      </c>
      <c r="G659" s="172"/>
      <c r="H659" s="172"/>
      <c r="I659" s="175"/>
      <c r="J659" s="186">
        <f>BK659</f>
        <v>0</v>
      </c>
      <c r="K659" s="172"/>
      <c r="L659" s="177"/>
      <c r="M659" s="178"/>
      <c r="N659" s="179"/>
      <c r="O659" s="179"/>
      <c r="P659" s="180">
        <f>SUM(P660:P665)</f>
        <v>0</v>
      </c>
      <c r="Q659" s="179"/>
      <c r="R659" s="180">
        <f>SUM(R660:R665)</f>
        <v>2.5725000000000001E-2</v>
      </c>
      <c r="S659" s="179"/>
      <c r="T659" s="181">
        <f>SUM(T660:T665)</f>
        <v>4.1160000000000002E-2</v>
      </c>
      <c r="AR659" s="182" t="s">
        <v>127</v>
      </c>
      <c r="AT659" s="183" t="s">
        <v>71</v>
      </c>
      <c r="AU659" s="183" t="s">
        <v>80</v>
      </c>
      <c r="AY659" s="182" t="s">
        <v>119</v>
      </c>
      <c r="BK659" s="184">
        <f>SUM(BK660:BK665)</f>
        <v>0</v>
      </c>
    </row>
    <row r="660" spans="1:65" s="2" customFormat="1" ht="24.2" customHeight="1">
      <c r="A660" s="34"/>
      <c r="B660" s="35"/>
      <c r="C660" s="187" t="s">
        <v>1324</v>
      </c>
      <c r="D660" s="187" t="s">
        <v>122</v>
      </c>
      <c r="E660" s="188" t="s">
        <v>2530</v>
      </c>
      <c r="F660" s="189" t="s">
        <v>2531</v>
      </c>
      <c r="G660" s="190" t="s">
        <v>125</v>
      </c>
      <c r="H660" s="191">
        <v>2.94</v>
      </c>
      <c r="I660" s="192"/>
      <c r="J660" s="193">
        <f>ROUND(I660*H660,2)</f>
        <v>0</v>
      </c>
      <c r="K660" s="194"/>
      <c r="L660" s="39"/>
      <c r="M660" s="195" t="s">
        <v>1</v>
      </c>
      <c r="N660" s="196" t="s">
        <v>38</v>
      </c>
      <c r="O660" s="71"/>
      <c r="P660" s="197">
        <f>O660*H660</f>
        <v>0</v>
      </c>
      <c r="Q660" s="197">
        <v>0</v>
      </c>
      <c r="R660" s="197">
        <f>Q660*H660</f>
        <v>0</v>
      </c>
      <c r="S660" s="197">
        <v>1.4E-2</v>
      </c>
      <c r="T660" s="198">
        <f>S660*H660</f>
        <v>4.1160000000000002E-2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99" t="s">
        <v>320</v>
      </c>
      <c r="AT660" s="199" t="s">
        <v>122</v>
      </c>
      <c r="AU660" s="199" t="s">
        <v>127</v>
      </c>
      <c r="AY660" s="17" t="s">
        <v>119</v>
      </c>
      <c r="BE660" s="200">
        <f>IF(N660="základní",J660,0)</f>
        <v>0</v>
      </c>
      <c r="BF660" s="200">
        <f>IF(N660="snížená",J660,0)</f>
        <v>0</v>
      </c>
      <c r="BG660" s="200">
        <f>IF(N660="zákl. přenesená",J660,0)</f>
        <v>0</v>
      </c>
      <c r="BH660" s="200">
        <f>IF(N660="sníž. přenesená",J660,0)</f>
        <v>0</v>
      </c>
      <c r="BI660" s="200">
        <f>IF(N660="nulová",J660,0)</f>
        <v>0</v>
      </c>
      <c r="BJ660" s="17" t="s">
        <v>127</v>
      </c>
      <c r="BK660" s="200">
        <f>ROUND(I660*H660,2)</f>
        <v>0</v>
      </c>
      <c r="BL660" s="17" t="s">
        <v>320</v>
      </c>
      <c r="BM660" s="199" t="s">
        <v>2532</v>
      </c>
    </row>
    <row r="661" spans="1:65" s="13" customFormat="1" ht="11.25">
      <c r="B661" s="201"/>
      <c r="C661" s="202"/>
      <c r="D661" s="203" t="s">
        <v>129</v>
      </c>
      <c r="E661" s="204" t="s">
        <v>1</v>
      </c>
      <c r="F661" s="205" t="s">
        <v>2533</v>
      </c>
      <c r="G661" s="202"/>
      <c r="H661" s="204" t="s">
        <v>1</v>
      </c>
      <c r="I661" s="206"/>
      <c r="J661" s="202"/>
      <c r="K661" s="202"/>
      <c r="L661" s="207"/>
      <c r="M661" s="208"/>
      <c r="N661" s="209"/>
      <c r="O661" s="209"/>
      <c r="P661" s="209"/>
      <c r="Q661" s="209"/>
      <c r="R661" s="209"/>
      <c r="S661" s="209"/>
      <c r="T661" s="210"/>
      <c r="AT661" s="211" t="s">
        <v>129</v>
      </c>
      <c r="AU661" s="211" t="s">
        <v>127</v>
      </c>
      <c r="AV661" s="13" t="s">
        <v>80</v>
      </c>
      <c r="AW661" s="13" t="s">
        <v>30</v>
      </c>
      <c r="AX661" s="13" t="s">
        <v>72</v>
      </c>
      <c r="AY661" s="211" t="s">
        <v>119</v>
      </c>
    </row>
    <row r="662" spans="1:65" s="14" customFormat="1" ht="11.25">
      <c r="B662" s="212"/>
      <c r="C662" s="213"/>
      <c r="D662" s="203" t="s">
        <v>129</v>
      </c>
      <c r="E662" s="214" t="s">
        <v>1</v>
      </c>
      <c r="F662" s="215" t="s">
        <v>2534</v>
      </c>
      <c r="G662" s="213"/>
      <c r="H662" s="216">
        <v>2.94</v>
      </c>
      <c r="I662" s="217"/>
      <c r="J662" s="213"/>
      <c r="K662" s="213"/>
      <c r="L662" s="218"/>
      <c r="M662" s="219"/>
      <c r="N662" s="220"/>
      <c r="O662" s="220"/>
      <c r="P662" s="220"/>
      <c r="Q662" s="220"/>
      <c r="R662" s="220"/>
      <c r="S662" s="220"/>
      <c r="T662" s="221"/>
      <c r="AT662" s="222" t="s">
        <v>129</v>
      </c>
      <c r="AU662" s="222" t="s">
        <v>127</v>
      </c>
      <c r="AV662" s="14" t="s">
        <v>127</v>
      </c>
      <c r="AW662" s="14" t="s">
        <v>30</v>
      </c>
      <c r="AX662" s="14" t="s">
        <v>80</v>
      </c>
      <c r="AY662" s="222" t="s">
        <v>119</v>
      </c>
    </row>
    <row r="663" spans="1:65" s="2" customFormat="1" ht="24.2" customHeight="1">
      <c r="A663" s="34"/>
      <c r="B663" s="35"/>
      <c r="C663" s="187" t="s">
        <v>1328</v>
      </c>
      <c r="D663" s="187" t="s">
        <v>122</v>
      </c>
      <c r="E663" s="188" t="s">
        <v>2535</v>
      </c>
      <c r="F663" s="189" t="s">
        <v>2536</v>
      </c>
      <c r="G663" s="190" t="s">
        <v>125</v>
      </c>
      <c r="H663" s="191">
        <v>2.94</v>
      </c>
      <c r="I663" s="192"/>
      <c r="J663" s="193">
        <f>ROUND(I663*H663,2)</f>
        <v>0</v>
      </c>
      <c r="K663" s="194"/>
      <c r="L663" s="39"/>
      <c r="M663" s="195" t="s">
        <v>1</v>
      </c>
      <c r="N663" s="196" t="s">
        <v>38</v>
      </c>
      <c r="O663" s="71"/>
      <c r="P663" s="197">
        <f>O663*H663</f>
        <v>0</v>
      </c>
      <c r="Q663" s="197">
        <v>8.7500000000000008E-3</v>
      </c>
      <c r="R663" s="197">
        <f>Q663*H663</f>
        <v>2.5725000000000001E-2</v>
      </c>
      <c r="S663" s="197">
        <v>0</v>
      </c>
      <c r="T663" s="198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9" t="s">
        <v>320</v>
      </c>
      <c r="AT663" s="199" t="s">
        <v>122</v>
      </c>
      <c r="AU663" s="199" t="s">
        <v>127</v>
      </c>
      <c r="AY663" s="17" t="s">
        <v>119</v>
      </c>
      <c r="BE663" s="200">
        <f>IF(N663="základní",J663,0)</f>
        <v>0</v>
      </c>
      <c r="BF663" s="200">
        <f>IF(N663="snížená",J663,0)</f>
        <v>0</v>
      </c>
      <c r="BG663" s="200">
        <f>IF(N663="zákl. přenesená",J663,0)</f>
        <v>0</v>
      </c>
      <c r="BH663" s="200">
        <f>IF(N663="sníž. přenesená",J663,0)</f>
        <v>0</v>
      </c>
      <c r="BI663" s="200">
        <f>IF(N663="nulová",J663,0)</f>
        <v>0</v>
      </c>
      <c r="BJ663" s="17" t="s">
        <v>127</v>
      </c>
      <c r="BK663" s="200">
        <f>ROUND(I663*H663,2)</f>
        <v>0</v>
      </c>
      <c r="BL663" s="17" t="s">
        <v>320</v>
      </c>
      <c r="BM663" s="199" t="s">
        <v>2537</v>
      </c>
    </row>
    <row r="664" spans="1:65" s="2" customFormat="1" ht="24.2" customHeight="1">
      <c r="A664" s="34"/>
      <c r="B664" s="35"/>
      <c r="C664" s="187" t="s">
        <v>1330</v>
      </c>
      <c r="D664" s="187" t="s">
        <v>122</v>
      </c>
      <c r="E664" s="188" t="s">
        <v>2538</v>
      </c>
      <c r="F664" s="189" t="s">
        <v>2539</v>
      </c>
      <c r="G664" s="190" t="s">
        <v>195</v>
      </c>
      <c r="H664" s="191">
        <v>2.5999999999999999E-2</v>
      </c>
      <c r="I664" s="192"/>
      <c r="J664" s="193">
        <f>ROUND(I664*H664,2)</f>
        <v>0</v>
      </c>
      <c r="K664" s="194"/>
      <c r="L664" s="39"/>
      <c r="M664" s="195" t="s">
        <v>1</v>
      </c>
      <c r="N664" s="196" t="s">
        <v>38</v>
      </c>
      <c r="O664" s="71"/>
      <c r="P664" s="197">
        <f>O664*H664</f>
        <v>0</v>
      </c>
      <c r="Q664" s="197">
        <v>0</v>
      </c>
      <c r="R664" s="197">
        <f>Q664*H664</f>
        <v>0</v>
      </c>
      <c r="S664" s="197">
        <v>0</v>
      </c>
      <c r="T664" s="198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9" t="s">
        <v>320</v>
      </c>
      <c r="AT664" s="199" t="s">
        <v>122</v>
      </c>
      <c r="AU664" s="199" t="s">
        <v>127</v>
      </c>
      <c r="AY664" s="17" t="s">
        <v>119</v>
      </c>
      <c r="BE664" s="200">
        <f>IF(N664="základní",J664,0)</f>
        <v>0</v>
      </c>
      <c r="BF664" s="200">
        <f>IF(N664="snížená",J664,0)</f>
        <v>0</v>
      </c>
      <c r="BG664" s="200">
        <f>IF(N664="zákl. přenesená",J664,0)</f>
        <v>0</v>
      </c>
      <c r="BH664" s="200">
        <f>IF(N664="sníž. přenesená",J664,0)</f>
        <v>0</v>
      </c>
      <c r="BI664" s="200">
        <f>IF(N664="nulová",J664,0)</f>
        <v>0</v>
      </c>
      <c r="BJ664" s="17" t="s">
        <v>127</v>
      </c>
      <c r="BK664" s="200">
        <f>ROUND(I664*H664,2)</f>
        <v>0</v>
      </c>
      <c r="BL664" s="17" t="s">
        <v>320</v>
      </c>
      <c r="BM664" s="199" t="s">
        <v>2540</v>
      </c>
    </row>
    <row r="665" spans="1:65" s="2" customFormat="1" ht="24.2" customHeight="1">
      <c r="A665" s="34"/>
      <c r="B665" s="35"/>
      <c r="C665" s="187" t="s">
        <v>1334</v>
      </c>
      <c r="D665" s="187" t="s">
        <v>122</v>
      </c>
      <c r="E665" s="188" t="s">
        <v>2541</v>
      </c>
      <c r="F665" s="189" t="s">
        <v>2542</v>
      </c>
      <c r="G665" s="190" t="s">
        <v>195</v>
      </c>
      <c r="H665" s="191">
        <v>2.5999999999999999E-2</v>
      </c>
      <c r="I665" s="192"/>
      <c r="J665" s="193">
        <f>ROUND(I665*H665,2)</f>
        <v>0</v>
      </c>
      <c r="K665" s="194"/>
      <c r="L665" s="39"/>
      <c r="M665" s="195" t="s">
        <v>1</v>
      </c>
      <c r="N665" s="196" t="s">
        <v>38</v>
      </c>
      <c r="O665" s="71"/>
      <c r="P665" s="197">
        <f>O665*H665</f>
        <v>0</v>
      </c>
      <c r="Q665" s="197">
        <v>0</v>
      </c>
      <c r="R665" s="197">
        <f>Q665*H665</f>
        <v>0</v>
      </c>
      <c r="S665" s="197">
        <v>0</v>
      </c>
      <c r="T665" s="198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9" t="s">
        <v>320</v>
      </c>
      <c r="AT665" s="199" t="s">
        <v>122</v>
      </c>
      <c r="AU665" s="199" t="s">
        <v>127</v>
      </c>
      <c r="AY665" s="17" t="s">
        <v>119</v>
      </c>
      <c r="BE665" s="200">
        <f>IF(N665="základní",J665,0)</f>
        <v>0</v>
      </c>
      <c r="BF665" s="200">
        <f>IF(N665="snížená",J665,0)</f>
        <v>0</v>
      </c>
      <c r="BG665" s="200">
        <f>IF(N665="zákl. přenesená",J665,0)</f>
        <v>0</v>
      </c>
      <c r="BH665" s="200">
        <f>IF(N665="sníž. přenesená",J665,0)</f>
        <v>0</v>
      </c>
      <c r="BI665" s="200">
        <f>IF(N665="nulová",J665,0)</f>
        <v>0</v>
      </c>
      <c r="BJ665" s="17" t="s">
        <v>127</v>
      </c>
      <c r="BK665" s="200">
        <f>ROUND(I665*H665,2)</f>
        <v>0</v>
      </c>
      <c r="BL665" s="17" t="s">
        <v>320</v>
      </c>
      <c r="BM665" s="199" t="s">
        <v>2543</v>
      </c>
    </row>
    <row r="666" spans="1:65" s="12" customFormat="1" ht="25.9" customHeight="1">
      <c r="B666" s="171"/>
      <c r="C666" s="172"/>
      <c r="D666" s="173" t="s">
        <v>71</v>
      </c>
      <c r="E666" s="174" t="s">
        <v>2107</v>
      </c>
      <c r="F666" s="174" t="s">
        <v>2108</v>
      </c>
      <c r="G666" s="172"/>
      <c r="H666" s="172"/>
      <c r="I666" s="175"/>
      <c r="J666" s="176">
        <f>BK666</f>
        <v>0</v>
      </c>
      <c r="K666" s="172"/>
      <c r="L666" s="177"/>
      <c r="M666" s="178"/>
      <c r="N666" s="179"/>
      <c r="O666" s="179"/>
      <c r="P666" s="180">
        <f>SUM(P667:P676)</f>
        <v>0</v>
      </c>
      <c r="Q666" s="179"/>
      <c r="R666" s="180">
        <f>SUM(R667:R676)</f>
        <v>0</v>
      </c>
      <c r="S666" s="179"/>
      <c r="T666" s="181">
        <f>SUM(T667:T676)</f>
        <v>0</v>
      </c>
      <c r="AR666" s="182" t="s">
        <v>126</v>
      </c>
      <c r="AT666" s="183" t="s">
        <v>71</v>
      </c>
      <c r="AU666" s="183" t="s">
        <v>72</v>
      </c>
      <c r="AY666" s="182" t="s">
        <v>119</v>
      </c>
      <c r="BK666" s="184">
        <f>SUM(BK667:BK676)</f>
        <v>0</v>
      </c>
    </row>
    <row r="667" spans="1:65" s="2" customFormat="1" ht="21.75" customHeight="1">
      <c r="A667" s="34"/>
      <c r="B667" s="35"/>
      <c r="C667" s="187" t="s">
        <v>1338</v>
      </c>
      <c r="D667" s="187" t="s">
        <v>122</v>
      </c>
      <c r="E667" s="188" t="s">
        <v>2110</v>
      </c>
      <c r="F667" s="189" t="s">
        <v>2111</v>
      </c>
      <c r="G667" s="190" t="s">
        <v>2112</v>
      </c>
      <c r="H667" s="191">
        <v>6</v>
      </c>
      <c r="I667" s="192"/>
      <c r="J667" s="193">
        <f>ROUND(I667*H667,2)</f>
        <v>0</v>
      </c>
      <c r="K667" s="194"/>
      <c r="L667" s="39"/>
      <c r="M667" s="195" t="s">
        <v>1</v>
      </c>
      <c r="N667" s="196" t="s">
        <v>38</v>
      </c>
      <c r="O667" s="71"/>
      <c r="P667" s="197">
        <f>O667*H667</f>
        <v>0</v>
      </c>
      <c r="Q667" s="197">
        <v>0</v>
      </c>
      <c r="R667" s="197">
        <f>Q667*H667</f>
        <v>0</v>
      </c>
      <c r="S667" s="197">
        <v>0</v>
      </c>
      <c r="T667" s="198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99" t="s">
        <v>2113</v>
      </c>
      <c r="AT667" s="199" t="s">
        <v>122</v>
      </c>
      <c r="AU667" s="199" t="s">
        <v>80</v>
      </c>
      <c r="AY667" s="17" t="s">
        <v>119</v>
      </c>
      <c r="BE667" s="200">
        <f>IF(N667="základní",J667,0)</f>
        <v>0</v>
      </c>
      <c r="BF667" s="200">
        <f>IF(N667="snížená",J667,0)</f>
        <v>0</v>
      </c>
      <c r="BG667" s="200">
        <f>IF(N667="zákl. přenesená",J667,0)</f>
        <v>0</v>
      </c>
      <c r="BH667" s="200">
        <f>IF(N667="sníž. přenesená",J667,0)</f>
        <v>0</v>
      </c>
      <c r="BI667" s="200">
        <f>IF(N667="nulová",J667,0)</f>
        <v>0</v>
      </c>
      <c r="BJ667" s="17" t="s">
        <v>127</v>
      </c>
      <c r="BK667" s="200">
        <f>ROUND(I667*H667,2)</f>
        <v>0</v>
      </c>
      <c r="BL667" s="17" t="s">
        <v>2113</v>
      </c>
      <c r="BM667" s="199" t="s">
        <v>2544</v>
      </c>
    </row>
    <row r="668" spans="1:65" s="13" customFormat="1" ht="11.25">
      <c r="B668" s="201"/>
      <c r="C668" s="202"/>
      <c r="D668" s="203" t="s">
        <v>129</v>
      </c>
      <c r="E668" s="204" t="s">
        <v>1</v>
      </c>
      <c r="F668" s="205" t="s">
        <v>2115</v>
      </c>
      <c r="G668" s="202"/>
      <c r="H668" s="204" t="s">
        <v>1</v>
      </c>
      <c r="I668" s="206"/>
      <c r="J668" s="202"/>
      <c r="K668" s="202"/>
      <c r="L668" s="207"/>
      <c r="M668" s="208"/>
      <c r="N668" s="209"/>
      <c r="O668" s="209"/>
      <c r="P668" s="209"/>
      <c r="Q668" s="209"/>
      <c r="R668" s="209"/>
      <c r="S668" s="209"/>
      <c r="T668" s="210"/>
      <c r="AT668" s="211" t="s">
        <v>129</v>
      </c>
      <c r="AU668" s="211" t="s">
        <v>80</v>
      </c>
      <c r="AV668" s="13" t="s">
        <v>80</v>
      </c>
      <c r="AW668" s="13" t="s">
        <v>30</v>
      </c>
      <c r="AX668" s="13" t="s">
        <v>72</v>
      </c>
      <c r="AY668" s="211" t="s">
        <v>119</v>
      </c>
    </row>
    <row r="669" spans="1:65" s="13" customFormat="1" ht="22.5">
      <c r="B669" s="201"/>
      <c r="C669" s="202"/>
      <c r="D669" s="203" t="s">
        <v>129</v>
      </c>
      <c r="E669" s="204" t="s">
        <v>1</v>
      </c>
      <c r="F669" s="205" t="s">
        <v>2116</v>
      </c>
      <c r="G669" s="202"/>
      <c r="H669" s="204" t="s">
        <v>1</v>
      </c>
      <c r="I669" s="206"/>
      <c r="J669" s="202"/>
      <c r="K669" s="202"/>
      <c r="L669" s="207"/>
      <c r="M669" s="208"/>
      <c r="N669" s="209"/>
      <c r="O669" s="209"/>
      <c r="P669" s="209"/>
      <c r="Q669" s="209"/>
      <c r="R669" s="209"/>
      <c r="S669" s="209"/>
      <c r="T669" s="210"/>
      <c r="AT669" s="211" t="s">
        <v>129</v>
      </c>
      <c r="AU669" s="211" t="s">
        <v>80</v>
      </c>
      <c r="AV669" s="13" t="s">
        <v>80</v>
      </c>
      <c r="AW669" s="13" t="s">
        <v>30</v>
      </c>
      <c r="AX669" s="13" t="s">
        <v>72</v>
      </c>
      <c r="AY669" s="211" t="s">
        <v>119</v>
      </c>
    </row>
    <row r="670" spans="1:65" s="14" customFormat="1" ht="11.25">
      <c r="B670" s="212"/>
      <c r="C670" s="213"/>
      <c r="D670" s="203" t="s">
        <v>129</v>
      </c>
      <c r="E670" s="214" t="s">
        <v>1</v>
      </c>
      <c r="F670" s="215" t="s">
        <v>219</v>
      </c>
      <c r="G670" s="213"/>
      <c r="H670" s="216">
        <v>6</v>
      </c>
      <c r="I670" s="217"/>
      <c r="J670" s="213"/>
      <c r="K670" s="213"/>
      <c r="L670" s="218"/>
      <c r="M670" s="219"/>
      <c r="N670" s="220"/>
      <c r="O670" s="220"/>
      <c r="P670" s="220"/>
      <c r="Q670" s="220"/>
      <c r="R670" s="220"/>
      <c r="S670" s="220"/>
      <c r="T670" s="221"/>
      <c r="AT670" s="222" t="s">
        <v>129</v>
      </c>
      <c r="AU670" s="222" t="s">
        <v>80</v>
      </c>
      <c r="AV670" s="14" t="s">
        <v>127</v>
      </c>
      <c r="AW670" s="14" t="s">
        <v>30</v>
      </c>
      <c r="AX670" s="14" t="s">
        <v>80</v>
      </c>
      <c r="AY670" s="222" t="s">
        <v>119</v>
      </c>
    </row>
    <row r="671" spans="1:65" s="2" customFormat="1" ht="24.2" customHeight="1">
      <c r="A671" s="34"/>
      <c r="B671" s="35"/>
      <c r="C671" s="187" t="s">
        <v>1343</v>
      </c>
      <c r="D671" s="187" t="s">
        <v>122</v>
      </c>
      <c r="E671" s="188" t="s">
        <v>2118</v>
      </c>
      <c r="F671" s="189" t="s">
        <v>2119</v>
      </c>
      <c r="G671" s="190" t="s">
        <v>2112</v>
      </c>
      <c r="H671" s="191">
        <v>5</v>
      </c>
      <c r="I671" s="192"/>
      <c r="J671" s="193">
        <f>ROUND(I671*H671,2)</f>
        <v>0</v>
      </c>
      <c r="K671" s="194"/>
      <c r="L671" s="39"/>
      <c r="M671" s="195" t="s">
        <v>1</v>
      </c>
      <c r="N671" s="196" t="s">
        <v>38</v>
      </c>
      <c r="O671" s="71"/>
      <c r="P671" s="197">
        <f>O671*H671</f>
        <v>0</v>
      </c>
      <c r="Q671" s="197">
        <v>0</v>
      </c>
      <c r="R671" s="197">
        <f>Q671*H671</f>
        <v>0</v>
      </c>
      <c r="S671" s="197">
        <v>0</v>
      </c>
      <c r="T671" s="198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99" t="s">
        <v>2113</v>
      </c>
      <c r="AT671" s="199" t="s">
        <v>122</v>
      </c>
      <c r="AU671" s="199" t="s">
        <v>80</v>
      </c>
      <c r="AY671" s="17" t="s">
        <v>119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7" t="s">
        <v>127</v>
      </c>
      <c r="BK671" s="200">
        <f>ROUND(I671*H671,2)</f>
        <v>0</v>
      </c>
      <c r="BL671" s="17" t="s">
        <v>2113</v>
      </c>
      <c r="BM671" s="199" t="s">
        <v>2545</v>
      </c>
    </row>
    <row r="672" spans="1:65" s="13" customFormat="1" ht="11.25">
      <c r="B672" s="201"/>
      <c r="C672" s="202"/>
      <c r="D672" s="203" t="s">
        <v>129</v>
      </c>
      <c r="E672" s="204" t="s">
        <v>1</v>
      </c>
      <c r="F672" s="205" t="s">
        <v>2546</v>
      </c>
      <c r="G672" s="202"/>
      <c r="H672" s="204" t="s">
        <v>1</v>
      </c>
      <c r="I672" s="206"/>
      <c r="J672" s="202"/>
      <c r="K672" s="202"/>
      <c r="L672" s="207"/>
      <c r="M672" s="208"/>
      <c r="N672" s="209"/>
      <c r="O672" s="209"/>
      <c r="P672" s="209"/>
      <c r="Q672" s="209"/>
      <c r="R672" s="209"/>
      <c r="S672" s="209"/>
      <c r="T672" s="210"/>
      <c r="AT672" s="211" t="s">
        <v>129</v>
      </c>
      <c r="AU672" s="211" t="s">
        <v>80</v>
      </c>
      <c r="AV672" s="13" t="s">
        <v>80</v>
      </c>
      <c r="AW672" s="13" t="s">
        <v>30</v>
      </c>
      <c r="AX672" s="13" t="s">
        <v>72</v>
      </c>
      <c r="AY672" s="211" t="s">
        <v>119</v>
      </c>
    </row>
    <row r="673" spans="1:51" s="14" customFormat="1" ht="11.25">
      <c r="B673" s="212"/>
      <c r="C673" s="213"/>
      <c r="D673" s="203" t="s">
        <v>129</v>
      </c>
      <c r="E673" s="214" t="s">
        <v>1</v>
      </c>
      <c r="F673" s="215" t="s">
        <v>126</v>
      </c>
      <c r="G673" s="213"/>
      <c r="H673" s="216">
        <v>4</v>
      </c>
      <c r="I673" s="217"/>
      <c r="J673" s="213"/>
      <c r="K673" s="213"/>
      <c r="L673" s="218"/>
      <c r="M673" s="219"/>
      <c r="N673" s="220"/>
      <c r="O673" s="220"/>
      <c r="P673" s="220"/>
      <c r="Q673" s="220"/>
      <c r="R673" s="220"/>
      <c r="S673" s="220"/>
      <c r="T673" s="221"/>
      <c r="AT673" s="222" t="s">
        <v>129</v>
      </c>
      <c r="AU673" s="222" t="s">
        <v>80</v>
      </c>
      <c r="AV673" s="14" t="s">
        <v>127</v>
      </c>
      <c r="AW673" s="14" t="s">
        <v>30</v>
      </c>
      <c r="AX673" s="14" t="s">
        <v>72</v>
      </c>
      <c r="AY673" s="222" t="s">
        <v>119</v>
      </c>
    </row>
    <row r="674" spans="1:51" s="13" customFormat="1" ht="11.25">
      <c r="B674" s="201"/>
      <c r="C674" s="202"/>
      <c r="D674" s="203" t="s">
        <v>129</v>
      </c>
      <c r="E674" s="204" t="s">
        <v>1</v>
      </c>
      <c r="F674" s="205" t="s">
        <v>2547</v>
      </c>
      <c r="G674" s="202"/>
      <c r="H674" s="204" t="s">
        <v>1</v>
      </c>
      <c r="I674" s="206"/>
      <c r="J674" s="202"/>
      <c r="K674" s="202"/>
      <c r="L674" s="207"/>
      <c r="M674" s="208"/>
      <c r="N674" s="209"/>
      <c r="O674" s="209"/>
      <c r="P674" s="209"/>
      <c r="Q674" s="209"/>
      <c r="R674" s="209"/>
      <c r="S674" s="209"/>
      <c r="T674" s="210"/>
      <c r="AT674" s="211" t="s">
        <v>129</v>
      </c>
      <c r="AU674" s="211" t="s">
        <v>80</v>
      </c>
      <c r="AV674" s="13" t="s">
        <v>80</v>
      </c>
      <c r="AW674" s="13" t="s">
        <v>30</v>
      </c>
      <c r="AX674" s="13" t="s">
        <v>72</v>
      </c>
      <c r="AY674" s="211" t="s">
        <v>119</v>
      </c>
    </row>
    <row r="675" spans="1:51" s="14" customFormat="1" ht="11.25">
      <c r="B675" s="212"/>
      <c r="C675" s="213"/>
      <c r="D675" s="203" t="s">
        <v>129</v>
      </c>
      <c r="E675" s="214" t="s">
        <v>1</v>
      </c>
      <c r="F675" s="215" t="s">
        <v>80</v>
      </c>
      <c r="G675" s="213"/>
      <c r="H675" s="216">
        <v>1</v>
      </c>
      <c r="I675" s="217"/>
      <c r="J675" s="213"/>
      <c r="K675" s="213"/>
      <c r="L675" s="218"/>
      <c r="M675" s="219"/>
      <c r="N675" s="220"/>
      <c r="O675" s="220"/>
      <c r="P675" s="220"/>
      <c r="Q675" s="220"/>
      <c r="R675" s="220"/>
      <c r="S675" s="220"/>
      <c r="T675" s="221"/>
      <c r="AT675" s="222" t="s">
        <v>129</v>
      </c>
      <c r="AU675" s="222" t="s">
        <v>80</v>
      </c>
      <c r="AV675" s="14" t="s">
        <v>127</v>
      </c>
      <c r="AW675" s="14" t="s">
        <v>30</v>
      </c>
      <c r="AX675" s="14" t="s">
        <v>72</v>
      </c>
      <c r="AY675" s="222" t="s">
        <v>119</v>
      </c>
    </row>
    <row r="676" spans="1:51" s="15" customFormat="1" ht="11.25">
      <c r="B676" s="223"/>
      <c r="C676" s="224"/>
      <c r="D676" s="203" t="s">
        <v>129</v>
      </c>
      <c r="E676" s="225" t="s">
        <v>1</v>
      </c>
      <c r="F676" s="226" t="s">
        <v>138</v>
      </c>
      <c r="G676" s="224"/>
      <c r="H676" s="227">
        <v>5</v>
      </c>
      <c r="I676" s="228"/>
      <c r="J676" s="224"/>
      <c r="K676" s="224"/>
      <c r="L676" s="229"/>
      <c r="M676" s="250"/>
      <c r="N676" s="251"/>
      <c r="O676" s="251"/>
      <c r="P676" s="251"/>
      <c r="Q676" s="251"/>
      <c r="R676" s="251"/>
      <c r="S676" s="251"/>
      <c r="T676" s="252"/>
      <c r="AT676" s="233" t="s">
        <v>129</v>
      </c>
      <c r="AU676" s="233" t="s">
        <v>80</v>
      </c>
      <c r="AV676" s="15" t="s">
        <v>126</v>
      </c>
      <c r="AW676" s="15" t="s">
        <v>30</v>
      </c>
      <c r="AX676" s="15" t="s">
        <v>80</v>
      </c>
      <c r="AY676" s="233" t="s">
        <v>119</v>
      </c>
    </row>
    <row r="677" spans="1:51" s="2" customFormat="1" ht="6.95" customHeight="1">
      <c r="A677" s="34"/>
      <c r="B677" s="54"/>
      <c r="C677" s="55"/>
      <c r="D677" s="55"/>
      <c r="E677" s="55"/>
      <c r="F677" s="55"/>
      <c r="G677" s="55"/>
      <c r="H677" s="55"/>
      <c r="I677" s="55"/>
      <c r="J677" s="55"/>
      <c r="K677" s="55"/>
      <c r="L677" s="39"/>
      <c r="M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</row>
  </sheetData>
  <sheetProtection algorithmName="SHA-512" hashValue="BCAK/3pFdQUZkaA/31QNcb7Vqqh29oBMX0rB5rludq3QdgPKDA4Ktvc1J58HMN2ogsATqXxRHzmF1u1NS4gphw==" saltValue="9iJ9DSsPhK/vScBV0446cI50W2cTkVux4O0NAwpqsjiqGZDRBucGag7buhj4RJIgnXURi3IBtjYH6jhAGfoSHA==" spinCount="100000" sheet="1" objects="1" scenarios="1" formatColumns="0" formatRows="0" autoFilter="0"/>
  <autoFilter ref="C137:K676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80</v>
      </c>
    </row>
    <row r="4" spans="1:46" s="1" customFormat="1" ht="24.95" customHeight="1">
      <c r="B4" s="20"/>
      <c r="D4" s="110" t="s">
        <v>91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7" t="str">
        <f>'Rekapitulace stavby'!K6</f>
        <v>Oprava bytů MČ Praha 6</v>
      </c>
      <c r="F7" s="298"/>
      <c r="G7" s="298"/>
      <c r="H7" s="298"/>
      <c r="L7" s="20"/>
    </row>
    <row r="8" spans="1:46" s="2" customFormat="1" ht="12" customHeight="1">
      <c r="A8" s="34"/>
      <c r="B8" s="39"/>
      <c r="C8" s="34"/>
      <c r="D8" s="112" t="s">
        <v>92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9" t="s">
        <v>2548</v>
      </c>
      <c r="F9" s="300"/>
      <c r="G9" s="300"/>
      <c r="H9" s="30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45453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1" t="str">
        <f>'Rekapitulace stavby'!E14</f>
        <v>Vyplň údaj</v>
      </c>
      <c r="F18" s="302"/>
      <c r="G18" s="302"/>
      <c r="H18" s="302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29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158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3" t="s">
        <v>1</v>
      </c>
      <c r="F27" s="303"/>
      <c r="G27" s="303"/>
      <c r="H27" s="30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ROUND(J137,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ROUND((SUM(BE137:BE553)),  2)</f>
        <v>0</v>
      </c>
      <c r="G33" s="34"/>
      <c r="H33" s="34"/>
      <c r="I33" s="124">
        <v>0.21</v>
      </c>
      <c r="J33" s="123">
        <f>ROUND(((SUM(BE137:BE553))*I33),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ROUND((SUM(BF137:BF553)),  2)</f>
        <v>0</v>
      </c>
      <c r="G34" s="34"/>
      <c r="H34" s="34"/>
      <c r="I34" s="124">
        <v>0.12</v>
      </c>
      <c r="J34" s="123">
        <f>ROUND(((SUM(BF137:BF553))*I34),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ROUND((SUM(BG137:BG553)),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ROUND((SUM(BH137:BH553)),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ROUND((SUM(BI137:BI553)),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4" t="str">
        <f>E7</f>
        <v>Oprava bytů MČ Praha 6</v>
      </c>
      <c r="F85" s="305"/>
      <c r="G85" s="305"/>
      <c r="H85" s="30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6" t="str">
        <f>E9</f>
        <v>24 - Oprava bytu č. 8, Bělohorská 1682/74</v>
      </c>
      <c r="F87" s="306"/>
      <c r="G87" s="306"/>
      <c r="H87" s="30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45453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29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95</v>
      </c>
      <c r="D94" s="144"/>
      <c r="E94" s="144"/>
      <c r="F94" s="144"/>
      <c r="G94" s="144"/>
      <c r="H94" s="144"/>
      <c r="I94" s="144"/>
      <c r="J94" s="145" t="s">
        <v>96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97</v>
      </c>
      <c r="D96" s="36"/>
      <c r="E96" s="36"/>
      <c r="F96" s="36"/>
      <c r="G96" s="36"/>
      <c r="H96" s="36"/>
      <c r="I96" s="36"/>
      <c r="J96" s="84">
        <f>J137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98</v>
      </c>
    </row>
    <row r="97" spans="2:12" s="9" customFormat="1" ht="24.95" customHeight="1">
      <c r="B97" s="147"/>
      <c r="C97" s="148"/>
      <c r="D97" s="149" t="s">
        <v>99</v>
      </c>
      <c r="E97" s="150"/>
      <c r="F97" s="150"/>
      <c r="G97" s="150"/>
      <c r="H97" s="150"/>
      <c r="I97" s="150"/>
      <c r="J97" s="151">
        <f>J138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159</v>
      </c>
      <c r="E98" s="156"/>
      <c r="F98" s="156"/>
      <c r="G98" s="156"/>
      <c r="H98" s="156"/>
      <c r="I98" s="156"/>
      <c r="J98" s="157">
        <f>J139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160</v>
      </c>
      <c r="E99" s="156"/>
      <c r="F99" s="156"/>
      <c r="G99" s="156"/>
      <c r="H99" s="156"/>
      <c r="I99" s="156"/>
      <c r="J99" s="157">
        <f>J143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100</v>
      </c>
      <c r="E100" s="156"/>
      <c r="F100" s="156"/>
      <c r="G100" s="156"/>
      <c r="H100" s="156"/>
      <c r="I100" s="156"/>
      <c r="J100" s="157">
        <f>J154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161</v>
      </c>
      <c r="E101" s="156"/>
      <c r="F101" s="156"/>
      <c r="G101" s="156"/>
      <c r="H101" s="156"/>
      <c r="I101" s="156"/>
      <c r="J101" s="157">
        <f>J172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162</v>
      </c>
      <c r="E102" s="156"/>
      <c r="F102" s="156"/>
      <c r="G102" s="156"/>
      <c r="H102" s="156"/>
      <c r="I102" s="156"/>
      <c r="J102" s="157">
        <f>J179</f>
        <v>0</v>
      </c>
      <c r="K102" s="154"/>
      <c r="L102" s="158"/>
    </row>
    <row r="103" spans="2:12" s="9" customFormat="1" ht="24.95" customHeight="1">
      <c r="B103" s="147"/>
      <c r="C103" s="148"/>
      <c r="D103" s="149" t="s">
        <v>163</v>
      </c>
      <c r="E103" s="150"/>
      <c r="F103" s="150"/>
      <c r="G103" s="150"/>
      <c r="H103" s="150"/>
      <c r="I103" s="150"/>
      <c r="J103" s="151">
        <f>J182</f>
        <v>0</v>
      </c>
      <c r="K103" s="148"/>
      <c r="L103" s="152"/>
    </row>
    <row r="104" spans="2:12" s="10" customFormat="1" ht="19.899999999999999" customHeight="1">
      <c r="B104" s="153"/>
      <c r="C104" s="154"/>
      <c r="D104" s="155" t="s">
        <v>165</v>
      </c>
      <c r="E104" s="156"/>
      <c r="F104" s="156"/>
      <c r="G104" s="156"/>
      <c r="H104" s="156"/>
      <c r="I104" s="156"/>
      <c r="J104" s="157">
        <f>J183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166</v>
      </c>
      <c r="E105" s="156"/>
      <c r="F105" s="156"/>
      <c r="G105" s="156"/>
      <c r="H105" s="156"/>
      <c r="I105" s="156"/>
      <c r="J105" s="157">
        <f>J201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168</v>
      </c>
      <c r="E106" s="156"/>
      <c r="F106" s="156"/>
      <c r="G106" s="156"/>
      <c r="H106" s="156"/>
      <c r="I106" s="156"/>
      <c r="J106" s="157">
        <f>J220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171</v>
      </c>
      <c r="E107" s="156"/>
      <c r="F107" s="156"/>
      <c r="G107" s="156"/>
      <c r="H107" s="156"/>
      <c r="I107" s="156"/>
      <c r="J107" s="157">
        <f>J270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172</v>
      </c>
      <c r="E108" s="156"/>
      <c r="F108" s="156"/>
      <c r="G108" s="156"/>
      <c r="H108" s="156"/>
      <c r="I108" s="156"/>
      <c r="J108" s="157">
        <f>J293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173</v>
      </c>
      <c r="E109" s="156"/>
      <c r="F109" s="156"/>
      <c r="G109" s="156"/>
      <c r="H109" s="156"/>
      <c r="I109" s="156"/>
      <c r="J109" s="157">
        <f>J313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176</v>
      </c>
      <c r="E110" s="156"/>
      <c r="F110" s="156"/>
      <c r="G110" s="156"/>
      <c r="H110" s="156"/>
      <c r="I110" s="156"/>
      <c r="J110" s="157">
        <f>J315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178</v>
      </c>
      <c r="E111" s="156"/>
      <c r="F111" s="156"/>
      <c r="G111" s="156"/>
      <c r="H111" s="156"/>
      <c r="I111" s="156"/>
      <c r="J111" s="157">
        <f>J340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179</v>
      </c>
      <c r="E112" s="156"/>
      <c r="F112" s="156"/>
      <c r="G112" s="156"/>
      <c r="H112" s="156"/>
      <c r="I112" s="156"/>
      <c r="J112" s="157">
        <f>J354</f>
        <v>0</v>
      </c>
      <c r="K112" s="154"/>
      <c r="L112" s="158"/>
    </row>
    <row r="113" spans="1:31" s="10" customFormat="1" ht="19.899999999999999" customHeight="1">
      <c r="B113" s="153"/>
      <c r="C113" s="154"/>
      <c r="D113" s="155" t="s">
        <v>180</v>
      </c>
      <c r="E113" s="156"/>
      <c r="F113" s="156"/>
      <c r="G113" s="156"/>
      <c r="H113" s="156"/>
      <c r="I113" s="156"/>
      <c r="J113" s="157">
        <f>J379</f>
        <v>0</v>
      </c>
      <c r="K113" s="154"/>
      <c r="L113" s="158"/>
    </row>
    <row r="114" spans="1:31" s="10" customFormat="1" ht="19.899999999999999" customHeight="1">
      <c r="B114" s="153"/>
      <c r="C114" s="154"/>
      <c r="D114" s="155" t="s">
        <v>181</v>
      </c>
      <c r="E114" s="156"/>
      <c r="F114" s="156"/>
      <c r="G114" s="156"/>
      <c r="H114" s="156"/>
      <c r="I114" s="156"/>
      <c r="J114" s="157">
        <f>J401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182</v>
      </c>
      <c r="E115" s="156"/>
      <c r="F115" s="156"/>
      <c r="G115" s="156"/>
      <c r="H115" s="156"/>
      <c r="I115" s="156"/>
      <c r="J115" s="157">
        <f>J438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183</v>
      </c>
      <c r="E116" s="156"/>
      <c r="F116" s="156"/>
      <c r="G116" s="156"/>
      <c r="H116" s="156"/>
      <c r="I116" s="156"/>
      <c r="J116" s="157">
        <f>J497</f>
        <v>0</v>
      </c>
      <c r="K116" s="154"/>
      <c r="L116" s="158"/>
    </row>
    <row r="117" spans="1:31" s="9" customFormat="1" ht="24.95" customHeight="1">
      <c r="B117" s="147"/>
      <c r="C117" s="148"/>
      <c r="D117" s="149" t="s">
        <v>186</v>
      </c>
      <c r="E117" s="150"/>
      <c r="F117" s="150"/>
      <c r="G117" s="150"/>
      <c r="H117" s="150"/>
      <c r="I117" s="150"/>
      <c r="J117" s="151">
        <f>J543</f>
        <v>0</v>
      </c>
      <c r="K117" s="148"/>
      <c r="L117" s="152"/>
    </row>
    <row r="118" spans="1:31" s="2" customFormat="1" ht="21.7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54"/>
      <c r="C119" s="55"/>
      <c r="D119" s="55"/>
      <c r="E119" s="55"/>
      <c r="F119" s="55"/>
      <c r="G119" s="55"/>
      <c r="H119" s="55"/>
      <c r="I119" s="55"/>
      <c r="J119" s="55"/>
      <c r="K119" s="55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31" s="2" customFormat="1" ht="6.95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24.95" customHeight="1">
      <c r="A124" s="34"/>
      <c r="B124" s="35"/>
      <c r="C124" s="23" t="s">
        <v>104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16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304" t="str">
        <f>E7</f>
        <v>Oprava bytů MČ Praha 6</v>
      </c>
      <c r="F127" s="305"/>
      <c r="G127" s="305"/>
      <c r="H127" s="305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92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56" t="str">
        <f>E9</f>
        <v>24 - Oprava bytu č. 8, Bělohorská 1682/74</v>
      </c>
      <c r="F129" s="306"/>
      <c r="G129" s="306"/>
      <c r="H129" s="30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20</v>
      </c>
      <c r="D131" s="36"/>
      <c r="E131" s="36"/>
      <c r="F131" s="27" t="str">
        <f>F12</f>
        <v xml:space="preserve"> </v>
      </c>
      <c r="G131" s="36"/>
      <c r="H131" s="36"/>
      <c r="I131" s="29" t="s">
        <v>22</v>
      </c>
      <c r="J131" s="66">
        <f>IF(J12="","",J12)</f>
        <v>45453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9" t="s">
        <v>23</v>
      </c>
      <c r="D133" s="36"/>
      <c r="E133" s="36"/>
      <c r="F133" s="27" t="str">
        <f>E15</f>
        <v xml:space="preserve"> </v>
      </c>
      <c r="G133" s="36"/>
      <c r="H133" s="36"/>
      <c r="I133" s="29" t="s">
        <v>28</v>
      </c>
      <c r="J133" s="32" t="str">
        <f>E21</f>
        <v xml:space="preserve"> 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26</v>
      </c>
      <c r="D134" s="36"/>
      <c r="E134" s="36"/>
      <c r="F134" s="27" t="str">
        <f>IF(E18="","",E18)</f>
        <v>Vyplň údaj</v>
      </c>
      <c r="G134" s="36"/>
      <c r="H134" s="36"/>
      <c r="I134" s="29" t="s">
        <v>29</v>
      </c>
      <c r="J134" s="32" t="str">
        <f>E24</f>
        <v>Simona Králová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6"/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59"/>
      <c r="B136" s="160"/>
      <c r="C136" s="161" t="s">
        <v>105</v>
      </c>
      <c r="D136" s="162" t="s">
        <v>57</v>
      </c>
      <c r="E136" s="162" t="s">
        <v>53</v>
      </c>
      <c r="F136" s="162" t="s">
        <v>54</v>
      </c>
      <c r="G136" s="162" t="s">
        <v>106</v>
      </c>
      <c r="H136" s="162" t="s">
        <v>107</v>
      </c>
      <c r="I136" s="162" t="s">
        <v>108</v>
      </c>
      <c r="J136" s="163" t="s">
        <v>96</v>
      </c>
      <c r="K136" s="164" t="s">
        <v>109</v>
      </c>
      <c r="L136" s="165"/>
      <c r="M136" s="75" t="s">
        <v>1</v>
      </c>
      <c r="N136" s="76" t="s">
        <v>36</v>
      </c>
      <c r="O136" s="76" t="s">
        <v>110</v>
      </c>
      <c r="P136" s="76" t="s">
        <v>111</v>
      </c>
      <c r="Q136" s="76" t="s">
        <v>112</v>
      </c>
      <c r="R136" s="76" t="s">
        <v>113</v>
      </c>
      <c r="S136" s="76" t="s">
        <v>114</v>
      </c>
      <c r="T136" s="77" t="s">
        <v>115</v>
      </c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</row>
    <row r="137" spans="1:65" s="2" customFormat="1" ht="22.9" customHeight="1">
      <c r="A137" s="34"/>
      <c r="B137" s="35"/>
      <c r="C137" s="82" t="s">
        <v>116</v>
      </c>
      <c r="D137" s="36"/>
      <c r="E137" s="36"/>
      <c r="F137" s="36"/>
      <c r="G137" s="36"/>
      <c r="H137" s="36"/>
      <c r="I137" s="36"/>
      <c r="J137" s="166">
        <f>BK137</f>
        <v>0</v>
      </c>
      <c r="K137" s="36"/>
      <c r="L137" s="39"/>
      <c r="M137" s="78"/>
      <c r="N137" s="167"/>
      <c r="O137" s="79"/>
      <c r="P137" s="168">
        <f>P138+P182+P543</f>
        <v>0</v>
      </c>
      <c r="Q137" s="79"/>
      <c r="R137" s="168">
        <f>R138+R182+R543</f>
        <v>0.7492728099999999</v>
      </c>
      <c r="S137" s="79"/>
      <c r="T137" s="169">
        <f>T138+T182+T543</f>
        <v>0.89672921999999999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71</v>
      </c>
      <c r="AU137" s="17" t="s">
        <v>98</v>
      </c>
      <c r="BK137" s="170">
        <f>BK138+BK182+BK543</f>
        <v>0</v>
      </c>
    </row>
    <row r="138" spans="1:65" s="12" customFormat="1" ht="25.9" customHeight="1">
      <c r="B138" s="171"/>
      <c r="C138" s="172"/>
      <c r="D138" s="173" t="s">
        <v>71</v>
      </c>
      <c r="E138" s="174" t="s">
        <v>117</v>
      </c>
      <c r="F138" s="174" t="s">
        <v>118</v>
      </c>
      <c r="G138" s="172"/>
      <c r="H138" s="172"/>
      <c r="I138" s="175"/>
      <c r="J138" s="176">
        <f>BK138</f>
        <v>0</v>
      </c>
      <c r="K138" s="172"/>
      <c r="L138" s="177"/>
      <c r="M138" s="178"/>
      <c r="N138" s="179"/>
      <c r="O138" s="179"/>
      <c r="P138" s="180">
        <f>P139+P143+P154+P172+P179</f>
        <v>0</v>
      </c>
      <c r="Q138" s="179"/>
      <c r="R138" s="180">
        <f>R139+R143+R154+R172+R179</f>
        <v>0.25132829999999995</v>
      </c>
      <c r="S138" s="179"/>
      <c r="T138" s="181">
        <f>T139+T143+T154+T172+T179</f>
        <v>0.24759</v>
      </c>
      <c r="AR138" s="182" t="s">
        <v>80</v>
      </c>
      <c r="AT138" s="183" t="s">
        <v>71</v>
      </c>
      <c r="AU138" s="183" t="s">
        <v>72</v>
      </c>
      <c r="AY138" s="182" t="s">
        <v>119</v>
      </c>
      <c r="BK138" s="184">
        <f>BK139+BK143+BK154+BK172+BK179</f>
        <v>0</v>
      </c>
    </row>
    <row r="139" spans="1:65" s="12" customFormat="1" ht="22.9" customHeight="1">
      <c r="B139" s="171"/>
      <c r="C139" s="172"/>
      <c r="D139" s="173" t="s">
        <v>71</v>
      </c>
      <c r="E139" s="185" t="s">
        <v>148</v>
      </c>
      <c r="F139" s="185" t="s">
        <v>187</v>
      </c>
      <c r="G139" s="172"/>
      <c r="H139" s="172"/>
      <c r="I139" s="175"/>
      <c r="J139" s="186">
        <f>BK139</f>
        <v>0</v>
      </c>
      <c r="K139" s="172"/>
      <c r="L139" s="177"/>
      <c r="M139" s="178"/>
      <c r="N139" s="179"/>
      <c r="O139" s="179"/>
      <c r="P139" s="180">
        <f>SUM(P140:P142)</f>
        <v>0</v>
      </c>
      <c r="Q139" s="179"/>
      <c r="R139" s="180">
        <f>SUM(R140:R142)</f>
        <v>0.14723249999999999</v>
      </c>
      <c r="S139" s="179"/>
      <c r="T139" s="181">
        <f>SUM(T140:T142)</f>
        <v>0</v>
      </c>
      <c r="AR139" s="182" t="s">
        <v>80</v>
      </c>
      <c r="AT139" s="183" t="s">
        <v>71</v>
      </c>
      <c r="AU139" s="183" t="s">
        <v>80</v>
      </c>
      <c r="AY139" s="182" t="s">
        <v>119</v>
      </c>
      <c r="BK139" s="184">
        <f>SUM(BK140:BK142)</f>
        <v>0</v>
      </c>
    </row>
    <row r="140" spans="1:65" s="2" customFormat="1" ht="24.2" customHeight="1">
      <c r="A140" s="34"/>
      <c r="B140" s="35"/>
      <c r="C140" s="187" t="s">
        <v>80</v>
      </c>
      <c r="D140" s="187" t="s">
        <v>122</v>
      </c>
      <c r="E140" s="188" t="s">
        <v>2549</v>
      </c>
      <c r="F140" s="189" t="s">
        <v>2550</v>
      </c>
      <c r="G140" s="190" t="s">
        <v>125</v>
      </c>
      <c r="H140" s="191">
        <v>2.0099999999999998</v>
      </c>
      <c r="I140" s="192"/>
      <c r="J140" s="193">
        <f>ROUND(I140*H140,2)</f>
        <v>0</v>
      </c>
      <c r="K140" s="194"/>
      <c r="L140" s="39"/>
      <c r="M140" s="195" t="s">
        <v>1</v>
      </c>
      <c r="N140" s="196" t="s">
        <v>38</v>
      </c>
      <c r="O140" s="71"/>
      <c r="P140" s="197">
        <f>O140*H140</f>
        <v>0</v>
      </c>
      <c r="Q140" s="197">
        <v>7.3249999999999996E-2</v>
      </c>
      <c r="R140" s="197">
        <f>Q140*H140</f>
        <v>0.14723249999999999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126</v>
      </c>
      <c r="AT140" s="199" t="s">
        <v>122</v>
      </c>
      <c r="AU140" s="199" t="s">
        <v>127</v>
      </c>
      <c r="AY140" s="17" t="s">
        <v>119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127</v>
      </c>
      <c r="BK140" s="200">
        <f>ROUND(I140*H140,2)</f>
        <v>0</v>
      </c>
      <c r="BL140" s="17" t="s">
        <v>126</v>
      </c>
      <c r="BM140" s="199" t="s">
        <v>2551</v>
      </c>
    </row>
    <row r="141" spans="1:65" s="13" customFormat="1" ht="11.25">
      <c r="B141" s="201"/>
      <c r="C141" s="202"/>
      <c r="D141" s="203" t="s">
        <v>129</v>
      </c>
      <c r="E141" s="204" t="s">
        <v>1</v>
      </c>
      <c r="F141" s="205" t="s">
        <v>2552</v>
      </c>
      <c r="G141" s="202"/>
      <c r="H141" s="204" t="s">
        <v>1</v>
      </c>
      <c r="I141" s="206"/>
      <c r="J141" s="202"/>
      <c r="K141" s="202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129</v>
      </c>
      <c r="AU141" s="211" t="s">
        <v>127</v>
      </c>
      <c r="AV141" s="13" t="s">
        <v>80</v>
      </c>
      <c r="AW141" s="13" t="s">
        <v>30</v>
      </c>
      <c r="AX141" s="13" t="s">
        <v>72</v>
      </c>
      <c r="AY141" s="211" t="s">
        <v>119</v>
      </c>
    </row>
    <row r="142" spans="1:65" s="14" customFormat="1" ht="11.25">
      <c r="B142" s="212"/>
      <c r="C142" s="213"/>
      <c r="D142" s="203" t="s">
        <v>129</v>
      </c>
      <c r="E142" s="214" t="s">
        <v>1</v>
      </c>
      <c r="F142" s="215" t="s">
        <v>2553</v>
      </c>
      <c r="G142" s="213"/>
      <c r="H142" s="216">
        <v>2.0099999999999998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129</v>
      </c>
      <c r="AU142" s="222" t="s">
        <v>127</v>
      </c>
      <c r="AV142" s="14" t="s">
        <v>127</v>
      </c>
      <c r="AW142" s="14" t="s">
        <v>30</v>
      </c>
      <c r="AX142" s="14" t="s">
        <v>80</v>
      </c>
      <c r="AY142" s="222" t="s">
        <v>119</v>
      </c>
    </row>
    <row r="143" spans="1:65" s="12" customFormat="1" ht="22.9" customHeight="1">
      <c r="B143" s="171"/>
      <c r="C143" s="172"/>
      <c r="D143" s="173" t="s">
        <v>71</v>
      </c>
      <c r="E143" s="185" t="s">
        <v>219</v>
      </c>
      <c r="F143" s="185" t="s">
        <v>227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SUM(P144:P153)</f>
        <v>0</v>
      </c>
      <c r="Q143" s="179"/>
      <c r="R143" s="180">
        <f>SUM(R144:R153)</f>
        <v>9.8517499999999994E-2</v>
      </c>
      <c r="S143" s="179"/>
      <c r="T143" s="181">
        <f>SUM(T144:T153)</f>
        <v>0</v>
      </c>
      <c r="AR143" s="182" t="s">
        <v>80</v>
      </c>
      <c r="AT143" s="183" t="s">
        <v>71</v>
      </c>
      <c r="AU143" s="183" t="s">
        <v>80</v>
      </c>
      <c r="AY143" s="182" t="s">
        <v>119</v>
      </c>
      <c r="BK143" s="184">
        <f>SUM(BK144:BK153)</f>
        <v>0</v>
      </c>
    </row>
    <row r="144" spans="1:65" s="2" customFormat="1" ht="21.75" customHeight="1">
      <c r="A144" s="34"/>
      <c r="B144" s="35"/>
      <c r="C144" s="187" t="s">
        <v>127</v>
      </c>
      <c r="D144" s="187" t="s">
        <v>122</v>
      </c>
      <c r="E144" s="188" t="s">
        <v>2123</v>
      </c>
      <c r="F144" s="189" t="s">
        <v>2124</v>
      </c>
      <c r="G144" s="190" t="s">
        <v>125</v>
      </c>
      <c r="H144" s="191">
        <v>1</v>
      </c>
      <c r="I144" s="192"/>
      <c r="J144" s="193">
        <f>ROUND(I144*H144,2)</f>
        <v>0</v>
      </c>
      <c r="K144" s="194"/>
      <c r="L144" s="39"/>
      <c r="M144" s="195" t="s">
        <v>1</v>
      </c>
      <c r="N144" s="196" t="s">
        <v>38</v>
      </c>
      <c r="O144" s="71"/>
      <c r="P144" s="197">
        <f>O144*H144</f>
        <v>0</v>
      </c>
      <c r="Q144" s="197">
        <v>4.0629999999999999E-2</v>
      </c>
      <c r="R144" s="197">
        <f>Q144*H144</f>
        <v>4.0629999999999999E-2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126</v>
      </c>
      <c r="AT144" s="199" t="s">
        <v>122</v>
      </c>
      <c r="AU144" s="199" t="s">
        <v>127</v>
      </c>
      <c r="AY144" s="17" t="s">
        <v>119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127</v>
      </c>
      <c r="BK144" s="200">
        <f>ROUND(I144*H144,2)</f>
        <v>0</v>
      </c>
      <c r="BL144" s="17" t="s">
        <v>126</v>
      </c>
      <c r="BM144" s="199" t="s">
        <v>2554</v>
      </c>
    </row>
    <row r="145" spans="1:65" s="13" customFormat="1" ht="11.25">
      <c r="B145" s="201"/>
      <c r="C145" s="202"/>
      <c r="D145" s="203" t="s">
        <v>129</v>
      </c>
      <c r="E145" s="204" t="s">
        <v>1</v>
      </c>
      <c r="F145" s="205" t="s">
        <v>311</v>
      </c>
      <c r="G145" s="202"/>
      <c r="H145" s="204" t="s">
        <v>1</v>
      </c>
      <c r="I145" s="206"/>
      <c r="J145" s="202"/>
      <c r="K145" s="202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129</v>
      </c>
      <c r="AU145" s="211" t="s">
        <v>127</v>
      </c>
      <c r="AV145" s="13" t="s">
        <v>80</v>
      </c>
      <c r="AW145" s="13" t="s">
        <v>30</v>
      </c>
      <c r="AX145" s="13" t="s">
        <v>72</v>
      </c>
      <c r="AY145" s="211" t="s">
        <v>119</v>
      </c>
    </row>
    <row r="146" spans="1:65" s="14" customFormat="1" ht="11.25">
      <c r="B146" s="212"/>
      <c r="C146" s="213"/>
      <c r="D146" s="203" t="s">
        <v>129</v>
      </c>
      <c r="E146" s="214" t="s">
        <v>1</v>
      </c>
      <c r="F146" s="215" t="s">
        <v>2126</v>
      </c>
      <c r="G146" s="213"/>
      <c r="H146" s="216">
        <v>1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129</v>
      </c>
      <c r="AU146" s="222" t="s">
        <v>127</v>
      </c>
      <c r="AV146" s="14" t="s">
        <v>127</v>
      </c>
      <c r="AW146" s="14" t="s">
        <v>30</v>
      </c>
      <c r="AX146" s="14" t="s">
        <v>80</v>
      </c>
      <c r="AY146" s="222" t="s">
        <v>119</v>
      </c>
    </row>
    <row r="147" spans="1:65" s="2" customFormat="1" ht="24.2" customHeight="1">
      <c r="A147" s="34"/>
      <c r="B147" s="35"/>
      <c r="C147" s="187" t="s">
        <v>148</v>
      </c>
      <c r="D147" s="187" t="s">
        <v>122</v>
      </c>
      <c r="E147" s="188" t="s">
        <v>262</v>
      </c>
      <c r="F147" s="189" t="s">
        <v>263</v>
      </c>
      <c r="G147" s="190" t="s">
        <v>125</v>
      </c>
      <c r="H147" s="191">
        <v>1.05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38</v>
      </c>
      <c r="O147" s="71"/>
      <c r="P147" s="197">
        <f>O147*H147</f>
        <v>0</v>
      </c>
      <c r="Q147" s="197">
        <v>7.3499999999999998E-3</v>
      </c>
      <c r="R147" s="197">
        <f>Q147*H147</f>
        <v>7.7175000000000004E-3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126</v>
      </c>
      <c r="AT147" s="199" t="s">
        <v>122</v>
      </c>
      <c r="AU147" s="199" t="s">
        <v>127</v>
      </c>
      <c r="AY147" s="17" t="s">
        <v>119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127</v>
      </c>
      <c r="BK147" s="200">
        <f>ROUND(I147*H147,2)</f>
        <v>0</v>
      </c>
      <c r="BL147" s="17" t="s">
        <v>126</v>
      </c>
      <c r="BM147" s="199" t="s">
        <v>2555</v>
      </c>
    </row>
    <row r="148" spans="1:65" s="13" customFormat="1" ht="11.25">
      <c r="B148" s="201"/>
      <c r="C148" s="202"/>
      <c r="D148" s="203" t="s">
        <v>129</v>
      </c>
      <c r="E148" s="204" t="s">
        <v>1</v>
      </c>
      <c r="F148" s="205" t="s">
        <v>2556</v>
      </c>
      <c r="G148" s="202"/>
      <c r="H148" s="204" t="s">
        <v>1</v>
      </c>
      <c r="I148" s="206"/>
      <c r="J148" s="202"/>
      <c r="K148" s="202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129</v>
      </c>
      <c r="AU148" s="211" t="s">
        <v>127</v>
      </c>
      <c r="AV148" s="13" t="s">
        <v>80</v>
      </c>
      <c r="AW148" s="13" t="s">
        <v>30</v>
      </c>
      <c r="AX148" s="13" t="s">
        <v>72</v>
      </c>
      <c r="AY148" s="211" t="s">
        <v>119</v>
      </c>
    </row>
    <row r="149" spans="1:65" s="14" customFormat="1" ht="11.25">
      <c r="B149" s="212"/>
      <c r="C149" s="213"/>
      <c r="D149" s="203" t="s">
        <v>129</v>
      </c>
      <c r="E149" s="214" t="s">
        <v>1</v>
      </c>
      <c r="F149" s="215" t="s">
        <v>2557</v>
      </c>
      <c r="G149" s="213"/>
      <c r="H149" s="216">
        <v>1.05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129</v>
      </c>
      <c r="AU149" s="222" t="s">
        <v>127</v>
      </c>
      <c r="AV149" s="14" t="s">
        <v>127</v>
      </c>
      <c r="AW149" s="14" t="s">
        <v>30</v>
      </c>
      <c r="AX149" s="14" t="s">
        <v>80</v>
      </c>
      <c r="AY149" s="222" t="s">
        <v>119</v>
      </c>
    </row>
    <row r="150" spans="1:65" s="2" customFormat="1" ht="24.2" customHeight="1">
      <c r="A150" s="34"/>
      <c r="B150" s="35"/>
      <c r="C150" s="187" t="s">
        <v>126</v>
      </c>
      <c r="D150" s="187" t="s">
        <v>122</v>
      </c>
      <c r="E150" s="188" t="s">
        <v>2136</v>
      </c>
      <c r="F150" s="189" t="s">
        <v>317</v>
      </c>
      <c r="G150" s="190" t="s">
        <v>190</v>
      </c>
      <c r="H150" s="191">
        <v>10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38</v>
      </c>
      <c r="O150" s="71"/>
      <c r="P150" s="197">
        <f>O150*H150</f>
        <v>0</v>
      </c>
      <c r="Q150" s="197">
        <v>3.3999999999999998E-3</v>
      </c>
      <c r="R150" s="197">
        <f>Q150*H150</f>
        <v>3.3999999999999996E-2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126</v>
      </c>
      <c r="AT150" s="199" t="s">
        <v>122</v>
      </c>
      <c r="AU150" s="199" t="s">
        <v>127</v>
      </c>
      <c r="AY150" s="17" t="s">
        <v>119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127</v>
      </c>
      <c r="BK150" s="200">
        <f>ROUND(I150*H150,2)</f>
        <v>0</v>
      </c>
      <c r="BL150" s="17" t="s">
        <v>126</v>
      </c>
      <c r="BM150" s="199" t="s">
        <v>2558</v>
      </c>
    </row>
    <row r="151" spans="1:65" s="13" customFormat="1" ht="11.25">
      <c r="B151" s="201"/>
      <c r="C151" s="202"/>
      <c r="D151" s="203" t="s">
        <v>129</v>
      </c>
      <c r="E151" s="204" t="s">
        <v>1</v>
      </c>
      <c r="F151" s="205" t="s">
        <v>319</v>
      </c>
      <c r="G151" s="202"/>
      <c r="H151" s="204" t="s">
        <v>1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129</v>
      </c>
      <c r="AU151" s="211" t="s">
        <v>127</v>
      </c>
      <c r="AV151" s="13" t="s">
        <v>80</v>
      </c>
      <c r="AW151" s="13" t="s">
        <v>30</v>
      </c>
      <c r="AX151" s="13" t="s">
        <v>72</v>
      </c>
      <c r="AY151" s="211" t="s">
        <v>119</v>
      </c>
    </row>
    <row r="152" spans="1:65" s="14" customFormat="1" ht="11.25">
      <c r="B152" s="212"/>
      <c r="C152" s="213"/>
      <c r="D152" s="203" t="s">
        <v>129</v>
      </c>
      <c r="E152" s="214" t="s">
        <v>1</v>
      </c>
      <c r="F152" s="215" t="s">
        <v>261</v>
      </c>
      <c r="G152" s="213"/>
      <c r="H152" s="216">
        <v>10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129</v>
      </c>
      <c r="AU152" s="222" t="s">
        <v>127</v>
      </c>
      <c r="AV152" s="14" t="s">
        <v>127</v>
      </c>
      <c r="AW152" s="14" t="s">
        <v>30</v>
      </c>
      <c r="AX152" s="14" t="s">
        <v>80</v>
      </c>
      <c r="AY152" s="222" t="s">
        <v>119</v>
      </c>
    </row>
    <row r="153" spans="1:65" s="2" customFormat="1" ht="24.2" customHeight="1">
      <c r="A153" s="34"/>
      <c r="B153" s="35"/>
      <c r="C153" s="187" t="s">
        <v>145</v>
      </c>
      <c r="D153" s="187" t="s">
        <v>122</v>
      </c>
      <c r="E153" s="188" t="s">
        <v>321</v>
      </c>
      <c r="F153" s="189" t="s">
        <v>322</v>
      </c>
      <c r="G153" s="190" t="s">
        <v>125</v>
      </c>
      <c r="H153" s="191">
        <v>1.05</v>
      </c>
      <c r="I153" s="192"/>
      <c r="J153" s="193">
        <f>ROUND(I153*H153,2)</f>
        <v>0</v>
      </c>
      <c r="K153" s="194"/>
      <c r="L153" s="39"/>
      <c r="M153" s="195" t="s">
        <v>1</v>
      </c>
      <c r="N153" s="196" t="s">
        <v>38</v>
      </c>
      <c r="O153" s="71"/>
      <c r="P153" s="197">
        <f>O153*H153</f>
        <v>0</v>
      </c>
      <c r="Q153" s="197">
        <v>1.54E-2</v>
      </c>
      <c r="R153" s="197">
        <f>Q153*H153</f>
        <v>1.617E-2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126</v>
      </c>
      <c r="AT153" s="199" t="s">
        <v>122</v>
      </c>
      <c r="AU153" s="199" t="s">
        <v>127</v>
      </c>
      <c r="AY153" s="17" t="s">
        <v>119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127</v>
      </c>
      <c r="BK153" s="200">
        <f>ROUND(I153*H153,2)</f>
        <v>0</v>
      </c>
      <c r="BL153" s="17" t="s">
        <v>126</v>
      </c>
      <c r="BM153" s="199" t="s">
        <v>2559</v>
      </c>
    </row>
    <row r="154" spans="1:65" s="12" customFormat="1" ht="22.9" customHeight="1">
      <c r="B154" s="171"/>
      <c r="C154" s="172"/>
      <c r="D154" s="173" t="s">
        <v>71</v>
      </c>
      <c r="E154" s="185" t="s">
        <v>120</v>
      </c>
      <c r="F154" s="185" t="s">
        <v>121</v>
      </c>
      <c r="G154" s="172"/>
      <c r="H154" s="172"/>
      <c r="I154" s="175"/>
      <c r="J154" s="186">
        <f>BK154</f>
        <v>0</v>
      </c>
      <c r="K154" s="172"/>
      <c r="L154" s="177"/>
      <c r="M154" s="178"/>
      <c r="N154" s="179"/>
      <c r="O154" s="179"/>
      <c r="P154" s="180">
        <f>SUM(P155:P171)</f>
        <v>0</v>
      </c>
      <c r="Q154" s="179"/>
      <c r="R154" s="180">
        <f>SUM(R155:R171)</f>
        <v>5.5782999999999987E-3</v>
      </c>
      <c r="S154" s="179"/>
      <c r="T154" s="181">
        <f>SUM(T155:T171)</f>
        <v>0.24759</v>
      </c>
      <c r="AR154" s="182" t="s">
        <v>80</v>
      </c>
      <c r="AT154" s="183" t="s">
        <v>71</v>
      </c>
      <c r="AU154" s="183" t="s">
        <v>80</v>
      </c>
      <c r="AY154" s="182" t="s">
        <v>119</v>
      </c>
      <c r="BK154" s="184">
        <f>SUM(BK155:BK171)</f>
        <v>0</v>
      </c>
    </row>
    <row r="155" spans="1:65" s="2" customFormat="1" ht="33" customHeight="1">
      <c r="A155" s="34"/>
      <c r="B155" s="35"/>
      <c r="C155" s="187" t="s">
        <v>219</v>
      </c>
      <c r="D155" s="187" t="s">
        <v>122</v>
      </c>
      <c r="E155" s="188" t="s">
        <v>357</v>
      </c>
      <c r="F155" s="189" t="s">
        <v>358</v>
      </c>
      <c r="G155" s="190" t="s">
        <v>125</v>
      </c>
      <c r="H155" s="191">
        <v>42.91</v>
      </c>
      <c r="I155" s="192"/>
      <c r="J155" s="193">
        <f>ROUND(I155*H155,2)</f>
        <v>0</v>
      </c>
      <c r="K155" s="194"/>
      <c r="L155" s="39"/>
      <c r="M155" s="195" t="s">
        <v>1</v>
      </c>
      <c r="N155" s="196" t="s">
        <v>38</v>
      </c>
      <c r="O155" s="71"/>
      <c r="P155" s="197">
        <f>O155*H155</f>
        <v>0</v>
      </c>
      <c r="Q155" s="197">
        <v>1.2999999999999999E-4</v>
      </c>
      <c r="R155" s="197">
        <f>Q155*H155</f>
        <v>5.5782999999999987E-3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126</v>
      </c>
      <c r="AT155" s="199" t="s">
        <v>122</v>
      </c>
      <c r="AU155" s="199" t="s">
        <v>127</v>
      </c>
      <c r="AY155" s="17" t="s">
        <v>119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127</v>
      </c>
      <c r="BK155" s="200">
        <f>ROUND(I155*H155,2)</f>
        <v>0</v>
      </c>
      <c r="BL155" s="17" t="s">
        <v>126</v>
      </c>
      <c r="BM155" s="199" t="s">
        <v>2560</v>
      </c>
    </row>
    <row r="156" spans="1:65" s="13" customFormat="1" ht="11.25">
      <c r="B156" s="201"/>
      <c r="C156" s="202"/>
      <c r="D156" s="203" t="s">
        <v>129</v>
      </c>
      <c r="E156" s="204" t="s">
        <v>1</v>
      </c>
      <c r="F156" s="205" t="s">
        <v>232</v>
      </c>
      <c r="G156" s="202"/>
      <c r="H156" s="204" t="s">
        <v>1</v>
      </c>
      <c r="I156" s="206"/>
      <c r="J156" s="202"/>
      <c r="K156" s="202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129</v>
      </c>
      <c r="AU156" s="211" t="s">
        <v>127</v>
      </c>
      <c r="AV156" s="13" t="s">
        <v>80</v>
      </c>
      <c r="AW156" s="13" t="s">
        <v>30</v>
      </c>
      <c r="AX156" s="13" t="s">
        <v>72</v>
      </c>
      <c r="AY156" s="211" t="s">
        <v>119</v>
      </c>
    </row>
    <row r="157" spans="1:65" s="14" customFormat="1" ht="11.25">
      <c r="B157" s="212"/>
      <c r="C157" s="213"/>
      <c r="D157" s="203" t="s">
        <v>129</v>
      </c>
      <c r="E157" s="214" t="s">
        <v>1</v>
      </c>
      <c r="F157" s="215" t="s">
        <v>2561</v>
      </c>
      <c r="G157" s="213"/>
      <c r="H157" s="216">
        <v>5.54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129</v>
      </c>
      <c r="AU157" s="222" t="s">
        <v>127</v>
      </c>
      <c r="AV157" s="14" t="s">
        <v>127</v>
      </c>
      <c r="AW157" s="14" t="s">
        <v>30</v>
      </c>
      <c r="AX157" s="14" t="s">
        <v>72</v>
      </c>
      <c r="AY157" s="222" t="s">
        <v>119</v>
      </c>
    </row>
    <row r="158" spans="1:65" s="13" customFormat="1" ht="11.25">
      <c r="B158" s="201"/>
      <c r="C158" s="202"/>
      <c r="D158" s="203" t="s">
        <v>129</v>
      </c>
      <c r="E158" s="204" t="s">
        <v>1</v>
      </c>
      <c r="F158" s="205" t="s">
        <v>234</v>
      </c>
      <c r="G158" s="202"/>
      <c r="H158" s="204" t="s">
        <v>1</v>
      </c>
      <c r="I158" s="206"/>
      <c r="J158" s="202"/>
      <c r="K158" s="202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129</v>
      </c>
      <c r="AU158" s="211" t="s">
        <v>127</v>
      </c>
      <c r="AV158" s="13" t="s">
        <v>80</v>
      </c>
      <c r="AW158" s="13" t="s">
        <v>30</v>
      </c>
      <c r="AX158" s="13" t="s">
        <v>72</v>
      </c>
      <c r="AY158" s="211" t="s">
        <v>119</v>
      </c>
    </row>
    <row r="159" spans="1:65" s="14" customFormat="1" ht="11.25">
      <c r="B159" s="212"/>
      <c r="C159" s="213"/>
      <c r="D159" s="203" t="s">
        <v>129</v>
      </c>
      <c r="E159" s="214" t="s">
        <v>1</v>
      </c>
      <c r="F159" s="215" t="s">
        <v>2562</v>
      </c>
      <c r="G159" s="213"/>
      <c r="H159" s="216">
        <v>1.62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129</v>
      </c>
      <c r="AU159" s="222" t="s">
        <v>127</v>
      </c>
      <c r="AV159" s="14" t="s">
        <v>127</v>
      </c>
      <c r="AW159" s="14" t="s">
        <v>30</v>
      </c>
      <c r="AX159" s="14" t="s">
        <v>72</v>
      </c>
      <c r="AY159" s="222" t="s">
        <v>119</v>
      </c>
    </row>
    <row r="160" spans="1:65" s="13" customFormat="1" ht="11.25">
      <c r="B160" s="201"/>
      <c r="C160" s="202"/>
      <c r="D160" s="203" t="s">
        <v>129</v>
      </c>
      <c r="E160" s="204" t="s">
        <v>1</v>
      </c>
      <c r="F160" s="205" t="s">
        <v>225</v>
      </c>
      <c r="G160" s="202"/>
      <c r="H160" s="204" t="s">
        <v>1</v>
      </c>
      <c r="I160" s="206"/>
      <c r="J160" s="202"/>
      <c r="K160" s="202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129</v>
      </c>
      <c r="AU160" s="211" t="s">
        <v>127</v>
      </c>
      <c r="AV160" s="13" t="s">
        <v>80</v>
      </c>
      <c r="AW160" s="13" t="s">
        <v>30</v>
      </c>
      <c r="AX160" s="13" t="s">
        <v>72</v>
      </c>
      <c r="AY160" s="211" t="s">
        <v>119</v>
      </c>
    </row>
    <row r="161" spans="1:65" s="14" customFormat="1" ht="11.25">
      <c r="B161" s="212"/>
      <c r="C161" s="213"/>
      <c r="D161" s="203" t="s">
        <v>129</v>
      </c>
      <c r="E161" s="214" t="s">
        <v>1</v>
      </c>
      <c r="F161" s="215" t="s">
        <v>2563</v>
      </c>
      <c r="G161" s="213"/>
      <c r="H161" s="216">
        <v>12.18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129</v>
      </c>
      <c r="AU161" s="222" t="s">
        <v>127</v>
      </c>
      <c r="AV161" s="14" t="s">
        <v>127</v>
      </c>
      <c r="AW161" s="14" t="s">
        <v>30</v>
      </c>
      <c r="AX161" s="14" t="s">
        <v>72</v>
      </c>
      <c r="AY161" s="222" t="s">
        <v>119</v>
      </c>
    </row>
    <row r="162" spans="1:65" s="13" customFormat="1" ht="11.25">
      <c r="B162" s="201"/>
      <c r="C162" s="202"/>
      <c r="D162" s="203" t="s">
        <v>129</v>
      </c>
      <c r="E162" s="204" t="s">
        <v>1</v>
      </c>
      <c r="F162" s="205" t="s">
        <v>1528</v>
      </c>
      <c r="G162" s="202"/>
      <c r="H162" s="204" t="s">
        <v>1</v>
      </c>
      <c r="I162" s="206"/>
      <c r="J162" s="202"/>
      <c r="K162" s="202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129</v>
      </c>
      <c r="AU162" s="211" t="s">
        <v>127</v>
      </c>
      <c r="AV162" s="13" t="s">
        <v>80</v>
      </c>
      <c r="AW162" s="13" t="s">
        <v>30</v>
      </c>
      <c r="AX162" s="13" t="s">
        <v>72</v>
      </c>
      <c r="AY162" s="211" t="s">
        <v>119</v>
      </c>
    </row>
    <row r="163" spans="1:65" s="14" customFormat="1" ht="11.25">
      <c r="B163" s="212"/>
      <c r="C163" s="213"/>
      <c r="D163" s="203" t="s">
        <v>129</v>
      </c>
      <c r="E163" s="214" t="s">
        <v>1</v>
      </c>
      <c r="F163" s="215" t="s">
        <v>2564</v>
      </c>
      <c r="G163" s="213"/>
      <c r="H163" s="216">
        <v>19.77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129</v>
      </c>
      <c r="AU163" s="222" t="s">
        <v>127</v>
      </c>
      <c r="AV163" s="14" t="s">
        <v>127</v>
      </c>
      <c r="AW163" s="14" t="s">
        <v>30</v>
      </c>
      <c r="AX163" s="14" t="s">
        <v>72</v>
      </c>
      <c r="AY163" s="222" t="s">
        <v>119</v>
      </c>
    </row>
    <row r="164" spans="1:65" s="13" customFormat="1" ht="11.25">
      <c r="B164" s="201"/>
      <c r="C164" s="202"/>
      <c r="D164" s="203" t="s">
        <v>129</v>
      </c>
      <c r="E164" s="204" t="s">
        <v>1</v>
      </c>
      <c r="F164" s="205" t="s">
        <v>248</v>
      </c>
      <c r="G164" s="202"/>
      <c r="H164" s="204" t="s">
        <v>1</v>
      </c>
      <c r="I164" s="206"/>
      <c r="J164" s="202"/>
      <c r="K164" s="202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129</v>
      </c>
      <c r="AU164" s="211" t="s">
        <v>127</v>
      </c>
      <c r="AV164" s="13" t="s">
        <v>80</v>
      </c>
      <c r="AW164" s="13" t="s">
        <v>30</v>
      </c>
      <c r="AX164" s="13" t="s">
        <v>72</v>
      </c>
      <c r="AY164" s="211" t="s">
        <v>119</v>
      </c>
    </row>
    <row r="165" spans="1:65" s="14" customFormat="1" ht="11.25">
      <c r="B165" s="212"/>
      <c r="C165" s="213"/>
      <c r="D165" s="203" t="s">
        <v>129</v>
      </c>
      <c r="E165" s="214" t="s">
        <v>1</v>
      </c>
      <c r="F165" s="215" t="s">
        <v>2565</v>
      </c>
      <c r="G165" s="213"/>
      <c r="H165" s="216">
        <v>2.5099999999999998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129</v>
      </c>
      <c r="AU165" s="222" t="s">
        <v>127</v>
      </c>
      <c r="AV165" s="14" t="s">
        <v>127</v>
      </c>
      <c r="AW165" s="14" t="s">
        <v>30</v>
      </c>
      <c r="AX165" s="14" t="s">
        <v>72</v>
      </c>
      <c r="AY165" s="222" t="s">
        <v>119</v>
      </c>
    </row>
    <row r="166" spans="1:65" s="13" customFormat="1" ht="11.25">
      <c r="B166" s="201"/>
      <c r="C166" s="202"/>
      <c r="D166" s="203" t="s">
        <v>129</v>
      </c>
      <c r="E166" s="204" t="s">
        <v>1</v>
      </c>
      <c r="F166" s="205" t="s">
        <v>246</v>
      </c>
      <c r="G166" s="202"/>
      <c r="H166" s="204" t="s">
        <v>1</v>
      </c>
      <c r="I166" s="206"/>
      <c r="J166" s="202"/>
      <c r="K166" s="202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129</v>
      </c>
      <c r="AU166" s="211" t="s">
        <v>127</v>
      </c>
      <c r="AV166" s="13" t="s">
        <v>80</v>
      </c>
      <c r="AW166" s="13" t="s">
        <v>30</v>
      </c>
      <c r="AX166" s="13" t="s">
        <v>72</v>
      </c>
      <c r="AY166" s="211" t="s">
        <v>119</v>
      </c>
    </row>
    <row r="167" spans="1:65" s="14" customFormat="1" ht="11.25">
      <c r="B167" s="212"/>
      <c r="C167" s="213"/>
      <c r="D167" s="203" t="s">
        <v>129</v>
      </c>
      <c r="E167" s="214" t="s">
        <v>1</v>
      </c>
      <c r="F167" s="215" t="s">
        <v>2566</v>
      </c>
      <c r="G167" s="213"/>
      <c r="H167" s="216">
        <v>1.29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129</v>
      </c>
      <c r="AU167" s="222" t="s">
        <v>127</v>
      </c>
      <c r="AV167" s="14" t="s">
        <v>127</v>
      </c>
      <c r="AW167" s="14" t="s">
        <v>30</v>
      </c>
      <c r="AX167" s="14" t="s">
        <v>72</v>
      </c>
      <c r="AY167" s="222" t="s">
        <v>119</v>
      </c>
    </row>
    <row r="168" spans="1:65" s="15" customFormat="1" ht="11.25">
      <c r="B168" s="223"/>
      <c r="C168" s="224"/>
      <c r="D168" s="203" t="s">
        <v>129</v>
      </c>
      <c r="E168" s="225" t="s">
        <v>1</v>
      </c>
      <c r="F168" s="226" t="s">
        <v>138</v>
      </c>
      <c r="G168" s="224"/>
      <c r="H168" s="227">
        <v>42.91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129</v>
      </c>
      <c r="AU168" s="233" t="s">
        <v>127</v>
      </c>
      <c r="AV168" s="15" t="s">
        <v>126</v>
      </c>
      <c r="AW168" s="15" t="s">
        <v>30</v>
      </c>
      <c r="AX168" s="15" t="s">
        <v>80</v>
      </c>
      <c r="AY168" s="233" t="s">
        <v>119</v>
      </c>
    </row>
    <row r="169" spans="1:65" s="2" customFormat="1" ht="21.75" customHeight="1">
      <c r="A169" s="34"/>
      <c r="B169" s="35"/>
      <c r="C169" s="187" t="s">
        <v>228</v>
      </c>
      <c r="D169" s="187" t="s">
        <v>122</v>
      </c>
      <c r="E169" s="188" t="s">
        <v>362</v>
      </c>
      <c r="F169" s="189" t="s">
        <v>363</v>
      </c>
      <c r="G169" s="190" t="s">
        <v>125</v>
      </c>
      <c r="H169" s="191">
        <v>1.89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38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0.13100000000000001</v>
      </c>
      <c r="T169" s="198">
        <f>S169*H169</f>
        <v>0.24759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126</v>
      </c>
      <c r="AT169" s="199" t="s">
        <v>122</v>
      </c>
      <c r="AU169" s="199" t="s">
        <v>127</v>
      </c>
      <c r="AY169" s="17" t="s">
        <v>119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127</v>
      </c>
      <c r="BK169" s="200">
        <f>ROUND(I169*H169,2)</f>
        <v>0</v>
      </c>
      <c r="BL169" s="17" t="s">
        <v>126</v>
      </c>
      <c r="BM169" s="199" t="s">
        <v>2567</v>
      </c>
    </row>
    <row r="170" spans="1:65" s="13" customFormat="1" ht="11.25">
      <c r="B170" s="201"/>
      <c r="C170" s="202"/>
      <c r="D170" s="203" t="s">
        <v>129</v>
      </c>
      <c r="E170" s="204" t="s">
        <v>1</v>
      </c>
      <c r="F170" s="205" t="s">
        <v>365</v>
      </c>
      <c r="G170" s="202"/>
      <c r="H170" s="204" t="s">
        <v>1</v>
      </c>
      <c r="I170" s="206"/>
      <c r="J170" s="202"/>
      <c r="K170" s="202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129</v>
      </c>
      <c r="AU170" s="211" t="s">
        <v>127</v>
      </c>
      <c r="AV170" s="13" t="s">
        <v>80</v>
      </c>
      <c r="AW170" s="13" t="s">
        <v>30</v>
      </c>
      <c r="AX170" s="13" t="s">
        <v>72</v>
      </c>
      <c r="AY170" s="211" t="s">
        <v>119</v>
      </c>
    </row>
    <row r="171" spans="1:65" s="14" customFormat="1" ht="11.25">
      <c r="B171" s="212"/>
      <c r="C171" s="213"/>
      <c r="D171" s="203" t="s">
        <v>129</v>
      </c>
      <c r="E171" s="214" t="s">
        <v>1</v>
      </c>
      <c r="F171" s="215" t="s">
        <v>366</v>
      </c>
      <c r="G171" s="213"/>
      <c r="H171" s="216">
        <v>1.8900000000000001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129</v>
      </c>
      <c r="AU171" s="222" t="s">
        <v>127</v>
      </c>
      <c r="AV171" s="14" t="s">
        <v>127</v>
      </c>
      <c r="AW171" s="14" t="s">
        <v>30</v>
      </c>
      <c r="AX171" s="14" t="s">
        <v>80</v>
      </c>
      <c r="AY171" s="222" t="s">
        <v>119</v>
      </c>
    </row>
    <row r="172" spans="1:65" s="12" customFormat="1" ht="22.9" customHeight="1">
      <c r="B172" s="171"/>
      <c r="C172" s="172"/>
      <c r="D172" s="173" t="s">
        <v>71</v>
      </c>
      <c r="E172" s="185" t="s">
        <v>452</v>
      </c>
      <c r="F172" s="185" t="s">
        <v>453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SUM(P173:P178)</f>
        <v>0</v>
      </c>
      <c r="Q172" s="179"/>
      <c r="R172" s="180">
        <f>SUM(R173:R178)</f>
        <v>0</v>
      </c>
      <c r="S172" s="179"/>
      <c r="T172" s="181">
        <f>SUM(T173:T178)</f>
        <v>0</v>
      </c>
      <c r="AR172" s="182" t="s">
        <v>80</v>
      </c>
      <c r="AT172" s="183" t="s">
        <v>71</v>
      </c>
      <c r="AU172" s="183" t="s">
        <v>80</v>
      </c>
      <c r="AY172" s="182" t="s">
        <v>119</v>
      </c>
      <c r="BK172" s="184">
        <f>SUM(BK173:BK178)</f>
        <v>0</v>
      </c>
    </row>
    <row r="173" spans="1:65" s="2" customFormat="1" ht="24.2" customHeight="1">
      <c r="A173" s="34"/>
      <c r="B173" s="35"/>
      <c r="C173" s="187" t="s">
        <v>205</v>
      </c>
      <c r="D173" s="187" t="s">
        <v>122</v>
      </c>
      <c r="E173" s="188" t="s">
        <v>2145</v>
      </c>
      <c r="F173" s="189" t="s">
        <v>2146</v>
      </c>
      <c r="G173" s="190" t="s">
        <v>195</v>
      </c>
      <c r="H173" s="191">
        <v>0.89700000000000002</v>
      </c>
      <c r="I173" s="192"/>
      <c r="J173" s="193">
        <f>ROUND(I173*H173,2)</f>
        <v>0</v>
      </c>
      <c r="K173" s="194"/>
      <c r="L173" s="39"/>
      <c r="M173" s="195" t="s">
        <v>1</v>
      </c>
      <c r="N173" s="196" t="s">
        <v>38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126</v>
      </c>
      <c r="AT173" s="199" t="s">
        <v>122</v>
      </c>
      <c r="AU173" s="199" t="s">
        <v>127</v>
      </c>
      <c r="AY173" s="17" t="s">
        <v>119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127</v>
      </c>
      <c r="BK173" s="200">
        <f>ROUND(I173*H173,2)</f>
        <v>0</v>
      </c>
      <c r="BL173" s="17" t="s">
        <v>126</v>
      </c>
      <c r="BM173" s="199" t="s">
        <v>2568</v>
      </c>
    </row>
    <row r="174" spans="1:65" s="2" customFormat="1" ht="33" customHeight="1">
      <c r="A174" s="34"/>
      <c r="B174" s="35"/>
      <c r="C174" s="187" t="s">
        <v>120</v>
      </c>
      <c r="D174" s="187" t="s">
        <v>122</v>
      </c>
      <c r="E174" s="188" t="s">
        <v>459</v>
      </c>
      <c r="F174" s="189" t="s">
        <v>460</v>
      </c>
      <c r="G174" s="190" t="s">
        <v>195</v>
      </c>
      <c r="H174" s="191">
        <v>0.89700000000000002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38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126</v>
      </c>
      <c r="AT174" s="199" t="s">
        <v>122</v>
      </c>
      <c r="AU174" s="199" t="s">
        <v>127</v>
      </c>
      <c r="AY174" s="17" t="s">
        <v>119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127</v>
      </c>
      <c r="BK174" s="200">
        <f>ROUND(I174*H174,2)</f>
        <v>0</v>
      </c>
      <c r="BL174" s="17" t="s">
        <v>126</v>
      </c>
      <c r="BM174" s="199" t="s">
        <v>2569</v>
      </c>
    </row>
    <row r="175" spans="1:65" s="2" customFormat="1" ht="24.2" customHeight="1">
      <c r="A175" s="34"/>
      <c r="B175" s="35"/>
      <c r="C175" s="187" t="s">
        <v>261</v>
      </c>
      <c r="D175" s="187" t="s">
        <v>122</v>
      </c>
      <c r="E175" s="188" t="s">
        <v>463</v>
      </c>
      <c r="F175" s="189" t="s">
        <v>464</v>
      </c>
      <c r="G175" s="190" t="s">
        <v>195</v>
      </c>
      <c r="H175" s="191">
        <v>0.89700000000000002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38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126</v>
      </c>
      <c r="AT175" s="199" t="s">
        <v>122</v>
      </c>
      <c r="AU175" s="199" t="s">
        <v>127</v>
      </c>
      <c r="AY175" s="17" t="s">
        <v>119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127</v>
      </c>
      <c r="BK175" s="200">
        <f>ROUND(I175*H175,2)</f>
        <v>0</v>
      </c>
      <c r="BL175" s="17" t="s">
        <v>126</v>
      </c>
      <c r="BM175" s="199" t="s">
        <v>2570</v>
      </c>
    </row>
    <row r="176" spans="1:65" s="2" customFormat="1" ht="24.2" customHeight="1">
      <c r="A176" s="34"/>
      <c r="B176" s="35"/>
      <c r="C176" s="187" t="s">
        <v>277</v>
      </c>
      <c r="D176" s="187" t="s">
        <v>122</v>
      </c>
      <c r="E176" s="188" t="s">
        <v>467</v>
      </c>
      <c r="F176" s="189" t="s">
        <v>468</v>
      </c>
      <c r="G176" s="190" t="s">
        <v>195</v>
      </c>
      <c r="H176" s="191">
        <v>17.042999999999999</v>
      </c>
      <c r="I176" s="192"/>
      <c r="J176" s="193">
        <f>ROUND(I176*H176,2)</f>
        <v>0</v>
      </c>
      <c r="K176" s="194"/>
      <c r="L176" s="39"/>
      <c r="M176" s="195" t="s">
        <v>1</v>
      </c>
      <c r="N176" s="196" t="s">
        <v>38</v>
      </c>
      <c r="O176" s="71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126</v>
      </c>
      <c r="AT176" s="199" t="s">
        <v>122</v>
      </c>
      <c r="AU176" s="199" t="s">
        <v>127</v>
      </c>
      <c r="AY176" s="17" t="s">
        <v>119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127</v>
      </c>
      <c r="BK176" s="200">
        <f>ROUND(I176*H176,2)</f>
        <v>0</v>
      </c>
      <c r="BL176" s="17" t="s">
        <v>126</v>
      </c>
      <c r="BM176" s="199" t="s">
        <v>2571</v>
      </c>
    </row>
    <row r="177" spans="1:65" s="14" customFormat="1" ht="11.25">
      <c r="B177" s="212"/>
      <c r="C177" s="213"/>
      <c r="D177" s="203" t="s">
        <v>129</v>
      </c>
      <c r="E177" s="213"/>
      <c r="F177" s="215" t="s">
        <v>2572</v>
      </c>
      <c r="G177" s="213"/>
      <c r="H177" s="216">
        <v>17.042999999999999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129</v>
      </c>
      <c r="AU177" s="222" t="s">
        <v>127</v>
      </c>
      <c r="AV177" s="14" t="s">
        <v>127</v>
      </c>
      <c r="AW177" s="14" t="s">
        <v>4</v>
      </c>
      <c r="AX177" s="14" t="s">
        <v>80</v>
      </c>
      <c r="AY177" s="222" t="s">
        <v>119</v>
      </c>
    </row>
    <row r="178" spans="1:65" s="2" customFormat="1" ht="33" customHeight="1">
      <c r="A178" s="34"/>
      <c r="B178" s="35"/>
      <c r="C178" s="187" t="s">
        <v>8</v>
      </c>
      <c r="D178" s="187" t="s">
        <v>122</v>
      </c>
      <c r="E178" s="188" t="s">
        <v>472</v>
      </c>
      <c r="F178" s="189" t="s">
        <v>473</v>
      </c>
      <c r="G178" s="190" t="s">
        <v>195</v>
      </c>
      <c r="H178" s="191">
        <v>0.89700000000000002</v>
      </c>
      <c r="I178" s="192"/>
      <c r="J178" s="193">
        <f>ROUND(I178*H178,2)</f>
        <v>0</v>
      </c>
      <c r="K178" s="194"/>
      <c r="L178" s="39"/>
      <c r="M178" s="195" t="s">
        <v>1</v>
      </c>
      <c r="N178" s="196" t="s">
        <v>38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126</v>
      </c>
      <c r="AT178" s="199" t="s">
        <v>122</v>
      </c>
      <c r="AU178" s="199" t="s">
        <v>127</v>
      </c>
      <c r="AY178" s="17" t="s">
        <v>119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127</v>
      </c>
      <c r="BK178" s="200">
        <f>ROUND(I178*H178,2)</f>
        <v>0</v>
      </c>
      <c r="BL178" s="17" t="s">
        <v>126</v>
      </c>
      <c r="BM178" s="199" t="s">
        <v>2573</v>
      </c>
    </row>
    <row r="179" spans="1:65" s="12" customFormat="1" ht="22.9" customHeight="1">
      <c r="B179" s="171"/>
      <c r="C179" s="172"/>
      <c r="D179" s="173" t="s">
        <v>71</v>
      </c>
      <c r="E179" s="185" t="s">
        <v>475</v>
      </c>
      <c r="F179" s="185" t="s">
        <v>476</v>
      </c>
      <c r="G179" s="172"/>
      <c r="H179" s="172"/>
      <c r="I179" s="175"/>
      <c r="J179" s="186">
        <f>BK179</f>
        <v>0</v>
      </c>
      <c r="K179" s="172"/>
      <c r="L179" s="177"/>
      <c r="M179" s="178"/>
      <c r="N179" s="179"/>
      <c r="O179" s="179"/>
      <c r="P179" s="180">
        <f>SUM(P180:P181)</f>
        <v>0</v>
      </c>
      <c r="Q179" s="179"/>
      <c r="R179" s="180">
        <f>SUM(R180:R181)</f>
        <v>0</v>
      </c>
      <c r="S179" s="179"/>
      <c r="T179" s="181">
        <f>SUM(T180:T181)</f>
        <v>0</v>
      </c>
      <c r="AR179" s="182" t="s">
        <v>80</v>
      </c>
      <c r="AT179" s="183" t="s">
        <v>71</v>
      </c>
      <c r="AU179" s="183" t="s">
        <v>80</v>
      </c>
      <c r="AY179" s="182" t="s">
        <v>119</v>
      </c>
      <c r="BK179" s="184">
        <f>SUM(BK180:BK181)</f>
        <v>0</v>
      </c>
    </row>
    <row r="180" spans="1:65" s="2" customFormat="1" ht="21.75" customHeight="1">
      <c r="A180" s="34"/>
      <c r="B180" s="35"/>
      <c r="C180" s="187" t="s">
        <v>299</v>
      </c>
      <c r="D180" s="187" t="s">
        <v>122</v>
      </c>
      <c r="E180" s="188" t="s">
        <v>2153</v>
      </c>
      <c r="F180" s="189" t="s">
        <v>2154</v>
      </c>
      <c r="G180" s="190" t="s">
        <v>195</v>
      </c>
      <c r="H180" s="191">
        <v>0.252</v>
      </c>
      <c r="I180" s="192"/>
      <c r="J180" s="193">
        <f>ROUND(I180*H180,2)</f>
        <v>0</v>
      </c>
      <c r="K180" s="194"/>
      <c r="L180" s="39"/>
      <c r="M180" s="195" t="s">
        <v>1</v>
      </c>
      <c r="N180" s="196" t="s">
        <v>38</v>
      </c>
      <c r="O180" s="71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126</v>
      </c>
      <c r="AT180" s="199" t="s">
        <v>122</v>
      </c>
      <c r="AU180" s="199" t="s">
        <v>127</v>
      </c>
      <c r="AY180" s="17" t="s">
        <v>119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127</v>
      </c>
      <c r="BK180" s="200">
        <f>ROUND(I180*H180,2)</f>
        <v>0</v>
      </c>
      <c r="BL180" s="17" t="s">
        <v>126</v>
      </c>
      <c r="BM180" s="199" t="s">
        <v>2574</v>
      </c>
    </row>
    <row r="181" spans="1:65" s="2" customFormat="1" ht="24.2" customHeight="1">
      <c r="A181" s="34"/>
      <c r="B181" s="35"/>
      <c r="C181" s="187" t="s">
        <v>303</v>
      </c>
      <c r="D181" s="187" t="s">
        <v>122</v>
      </c>
      <c r="E181" s="188" t="s">
        <v>482</v>
      </c>
      <c r="F181" s="189" t="s">
        <v>483</v>
      </c>
      <c r="G181" s="190" t="s">
        <v>195</v>
      </c>
      <c r="H181" s="191">
        <v>0.252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38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126</v>
      </c>
      <c r="AT181" s="199" t="s">
        <v>122</v>
      </c>
      <c r="AU181" s="199" t="s">
        <v>127</v>
      </c>
      <c r="AY181" s="17" t="s">
        <v>119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127</v>
      </c>
      <c r="BK181" s="200">
        <f>ROUND(I181*H181,2)</f>
        <v>0</v>
      </c>
      <c r="BL181" s="17" t="s">
        <v>126</v>
      </c>
      <c r="BM181" s="199" t="s">
        <v>2575</v>
      </c>
    </row>
    <row r="182" spans="1:65" s="12" customFormat="1" ht="25.9" customHeight="1">
      <c r="B182" s="171"/>
      <c r="C182" s="172"/>
      <c r="D182" s="173" t="s">
        <v>71</v>
      </c>
      <c r="E182" s="174" t="s">
        <v>485</v>
      </c>
      <c r="F182" s="174" t="s">
        <v>486</v>
      </c>
      <c r="G182" s="172"/>
      <c r="H182" s="172"/>
      <c r="I182" s="175"/>
      <c r="J182" s="176">
        <f>BK182</f>
        <v>0</v>
      </c>
      <c r="K182" s="172"/>
      <c r="L182" s="177"/>
      <c r="M182" s="178"/>
      <c r="N182" s="179"/>
      <c r="O182" s="179"/>
      <c r="P182" s="180">
        <f>P183+P201+P220+P270+P293+P313+P315+P340+P354+P379+P401+P438+P497</f>
        <v>0</v>
      </c>
      <c r="Q182" s="179"/>
      <c r="R182" s="180">
        <f>R183+R201+R220+R270+R293+R313+R315+R340+R354+R379+R401+R438+R497</f>
        <v>0.49794451000000001</v>
      </c>
      <c r="S182" s="179"/>
      <c r="T182" s="181">
        <f>T183+T201+T220+T270+T293+T313+T315+T340+T354+T379+T401+T438+T497</f>
        <v>0.64913922000000002</v>
      </c>
      <c r="AR182" s="182" t="s">
        <v>127</v>
      </c>
      <c r="AT182" s="183" t="s">
        <v>71</v>
      </c>
      <c r="AU182" s="183" t="s">
        <v>72</v>
      </c>
      <c r="AY182" s="182" t="s">
        <v>119</v>
      </c>
      <c r="BK182" s="184">
        <f>BK183+BK201+BK220+BK270+BK293+BK313+BK315+BK340+BK354+BK379+BK401+BK438+BK497</f>
        <v>0</v>
      </c>
    </row>
    <row r="183" spans="1:65" s="12" customFormat="1" ht="22.9" customHeight="1">
      <c r="B183" s="171"/>
      <c r="C183" s="172"/>
      <c r="D183" s="173" t="s">
        <v>71</v>
      </c>
      <c r="E183" s="185" t="s">
        <v>535</v>
      </c>
      <c r="F183" s="185" t="s">
        <v>536</v>
      </c>
      <c r="G183" s="172"/>
      <c r="H183" s="172"/>
      <c r="I183" s="175"/>
      <c r="J183" s="186">
        <f>BK183</f>
        <v>0</v>
      </c>
      <c r="K183" s="172"/>
      <c r="L183" s="177"/>
      <c r="M183" s="178"/>
      <c r="N183" s="179"/>
      <c r="O183" s="179"/>
      <c r="P183" s="180">
        <f>SUM(P184:P200)</f>
        <v>0</v>
      </c>
      <c r="Q183" s="179"/>
      <c r="R183" s="180">
        <f>SUM(R184:R200)</f>
        <v>4.1700000000000001E-3</v>
      </c>
      <c r="S183" s="179"/>
      <c r="T183" s="181">
        <f>SUM(T184:T200)</f>
        <v>3.96E-3</v>
      </c>
      <c r="AR183" s="182" t="s">
        <v>127</v>
      </c>
      <c r="AT183" s="183" t="s">
        <v>71</v>
      </c>
      <c r="AU183" s="183" t="s">
        <v>80</v>
      </c>
      <c r="AY183" s="182" t="s">
        <v>119</v>
      </c>
      <c r="BK183" s="184">
        <f>SUM(BK184:BK200)</f>
        <v>0</v>
      </c>
    </row>
    <row r="184" spans="1:65" s="2" customFormat="1" ht="16.5" customHeight="1">
      <c r="A184" s="34"/>
      <c r="B184" s="35"/>
      <c r="C184" s="187" t="s">
        <v>315</v>
      </c>
      <c r="D184" s="187" t="s">
        <v>122</v>
      </c>
      <c r="E184" s="188" t="s">
        <v>557</v>
      </c>
      <c r="F184" s="189" t="s">
        <v>558</v>
      </c>
      <c r="G184" s="190" t="s">
        <v>390</v>
      </c>
      <c r="H184" s="191">
        <v>2</v>
      </c>
      <c r="I184" s="192"/>
      <c r="J184" s="193">
        <f>ROUND(I184*H184,2)</f>
        <v>0</v>
      </c>
      <c r="K184" s="194"/>
      <c r="L184" s="39"/>
      <c r="M184" s="195" t="s">
        <v>1</v>
      </c>
      <c r="N184" s="196" t="s">
        <v>38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1.98E-3</v>
      </c>
      <c r="T184" s="198">
        <f>S184*H184</f>
        <v>3.96E-3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320</v>
      </c>
      <c r="AT184" s="199" t="s">
        <v>122</v>
      </c>
      <c r="AU184" s="199" t="s">
        <v>127</v>
      </c>
      <c r="AY184" s="17" t="s">
        <v>119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127</v>
      </c>
      <c r="BK184" s="200">
        <f>ROUND(I184*H184,2)</f>
        <v>0</v>
      </c>
      <c r="BL184" s="17" t="s">
        <v>320</v>
      </c>
      <c r="BM184" s="199" t="s">
        <v>2576</v>
      </c>
    </row>
    <row r="185" spans="1:65" s="13" customFormat="1" ht="11.25">
      <c r="B185" s="201"/>
      <c r="C185" s="202"/>
      <c r="D185" s="203" t="s">
        <v>129</v>
      </c>
      <c r="E185" s="204" t="s">
        <v>1</v>
      </c>
      <c r="F185" s="205" t="s">
        <v>248</v>
      </c>
      <c r="G185" s="202"/>
      <c r="H185" s="204" t="s">
        <v>1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129</v>
      </c>
      <c r="AU185" s="211" t="s">
        <v>127</v>
      </c>
      <c r="AV185" s="13" t="s">
        <v>80</v>
      </c>
      <c r="AW185" s="13" t="s">
        <v>30</v>
      </c>
      <c r="AX185" s="13" t="s">
        <v>72</v>
      </c>
      <c r="AY185" s="211" t="s">
        <v>119</v>
      </c>
    </row>
    <row r="186" spans="1:65" s="14" customFormat="1" ht="11.25">
      <c r="B186" s="212"/>
      <c r="C186" s="213"/>
      <c r="D186" s="203" t="s">
        <v>129</v>
      </c>
      <c r="E186" s="214" t="s">
        <v>1</v>
      </c>
      <c r="F186" s="215" t="s">
        <v>127</v>
      </c>
      <c r="G186" s="213"/>
      <c r="H186" s="216">
        <v>2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129</v>
      </c>
      <c r="AU186" s="222" t="s">
        <v>127</v>
      </c>
      <c r="AV186" s="14" t="s">
        <v>127</v>
      </c>
      <c r="AW186" s="14" t="s">
        <v>30</v>
      </c>
      <c r="AX186" s="14" t="s">
        <v>80</v>
      </c>
      <c r="AY186" s="222" t="s">
        <v>119</v>
      </c>
    </row>
    <row r="187" spans="1:65" s="2" customFormat="1" ht="16.5" customHeight="1">
      <c r="A187" s="34"/>
      <c r="B187" s="35"/>
      <c r="C187" s="187" t="s">
        <v>320</v>
      </c>
      <c r="D187" s="187" t="s">
        <v>122</v>
      </c>
      <c r="E187" s="188" t="s">
        <v>581</v>
      </c>
      <c r="F187" s="189" t="s">
        <v>582</v>
      </c>
      <c r="G187" s="190" t="s">
        <v>390</v>
      </c>
      <c r="H187" s="191">
        <v>2</v>
      </c>
      <c r="I187" s="192"/>
      <c r="J187" s="193">
        <f>ROUND(I187*H187,2)</f>
        <v>0</v>
      </c>
      <c r="K187" s="194"/>
      <c r="L187" s="39"/>
      <c r="M187" s="195" t="s">
        <v>1</v>
      </c>
      <c r="N187" s="196" t="s">
        <v>38</v>
      </c>
      <c r="O187" s="71"/>
      <c r="P187" s="197">
        <f>O187*H187</f>
        <v>0</v>
      </c>
      <c r="Q187" s="197">
        <v>7.1000000000000002E-4</v>
      </c>
      <c r="R187" s="197">
        <f>Q187*H187</f>
        <v>1.42E-3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320</v>
      </c>
      <c r="AT187" s="199" t="s">
        <v>122</v>
      </c>
      <c r="AU187" s="199" t="s">
        <v>127</v>
      </c>
      <c r="AY187" s="17" t="s">
        <v>119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7" t="s">
        <v>127</v>
      </c>
      <c r="BK187" s="200">
        <f>ROUND(I187*H187,2)</f>
        <v>0</v>
      </c>
      <c r="BL187" s="17" t="s">
        <v>320</v>
      </c>
      <c r="BM187" s="199" t="s">
        <v>2577</v>
      </c>
    </row>
    <row r="188" spans="1:65" s="13" customFormat="1" ht="11.25">
      <c r="B188" s="201"/>
      <c r="C188" s="202"/>
      <c r="D188" s="203" t="s">
        <v>129</v>
      </c>
      <c r="E188" s="204" t="s">
        <v>1</v>
      </c>
      <c r="F188" s="205" t="s">
        <v>836</v>
      </c>
      <c r="G188" s="202"/>
      <c r="H188" s="204" t="s">
        <v>1</v>
      </c>
      <c r="I188" s="206"/>
      <c r="J188" s="202"/>
      <c r="K188" s="202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129</v>
      </c>
      <c r="AU188" s="211" t="s">
        <v>127</v>
      </c>
      <c r="AV188" s="13" t="s">
        <v>80</v>
      </c>
      <c r="AW188" s="13" t="s">
        <v>30</v>
      </c>
      <c r="AX188" s="13" t="s">
        <v>72</v>
      </c>
      <c r="AY188" s="211" t="s">
        <v>119</v>
      </c>
    </row>
    <row r="189" spans="1:65" s="14" customFormat="1" ht="11.25">
      <c r="B189" s="212"/>
      <c r="C189" s="213"/>
      <c r="D189" s="203" t="s">
        <v>129</v>
      </c>
      <c r="E189" s="214" t="s">
        <v>1</v>
      </c>
      <c r="F189" s="215" t="s">
        <v>127</v>
      </c>
      <c r="G189" s="213"/>
      <c r="H189" s="216">
        <v>2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129</v>
      </c>
      <c r="AU189" s="222" t="s">
        <v>127</v>
      </c>
      <c r="AV189" s="14" t="s">
        <v>127</v>
      </c>
      <c r="AW189" s="14" t="s">
        <v>30</v>
      </c>
      <c r="AX189" s="14" t="s">
        <v>80</v>
      </c>
      <c r="AY189" s="222" t="s">
        <v>119</v>
      </c>
    </row>
    <row r="190" spans="1:65" s="2" customFormat="1" ht="16.5" customHeight="1">
      <c r="A190" s="34"/>
      <c r="B190" s="35"/>
      <c r="C190" s="187" t="s">
        <v>324</v>
      </c>
      <c r="D190" s="187" t="s">
        <v>122</v>
      </c>
      <c r="E190" s="188" t="s">
        <v>586</v>
      </c>
      <c r="F190" s="189" t="s">
        <v>587</v>
      </c>
      <c r="G190" s="190" t="s">
        <v>390</v>
      </c>
      <c r="H190" s="191">
        <v>1</v>
      </c>
      <c r="I190" s="192"/>
      <c r="J190" s="193">
        <f>ROUND(I190*H190,2)</f>
        <v>0</v>
      </c>
      <c r="K190" s="194"/>
      <c r="L190" s="39"/>
      <c r="M190" s="195" t="s">
        <v>1</v>
      </c>
      <c r="N190" s="196" t="s">
        <v>38</v>
      </c>
      <c r="O190" s="71"/>
      <c r="P190" s="197">
        <f>O190*H190</f>
        <v>0</v>
      </c>
      <c r="Q190" s="197">
        <v>2.2399999999999998E-3</v>
      </c>
      <c r="R190" s="197">
        <f>Q190*H190</f>
        <v>2.2399999999999998E-3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320</v>
      </c>
      <c r="AT190" s="199" t="s">
        <v>122</v>
      </c>
      <c r="AU190" s="199" t="s">
        <v>127</v>
      </c>
      <c r="AY190" s="17" t="s">
        <v>119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7" t="s">
        <v>127</v>
      </c>
      <c r="BK190" s="200">
        <f>ROUND(I190*H190,2)</f>
        <v>0</v>
      </c>
      <c r="BL190" s="17" t="s">
        <v>320</v>
      </c>
      <c r="BM190" s="199" t="s">
        <v>2578</v>
      </c>
    </row>
    <row r="191" spans="1:65" s="13" customFormat="1" ht="11.25">
      <c r="B191" s="201"/>
      <c r="C191" s="202"/>
      <c r="D191" s="203" t="s">
        <v>129</v>
      </c>
      <c r="E191" s="204" t="s">
        <v>1</v>
      </c>
      <c r="F191" s="205" t="s">
        <v>246</v>
      </c>
      <c r="G191" s="202"/>
      <c r="H191" s="204" t="s">
        <v>1</v>
      </c>
      <c r="I191" s="206"/>
      <c r="J191" s="202"/>
      <c r="K191" s="202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129</v>
      </c>
      <c r="AU191" s="211" t="s">
        <v>127</v>
      </c>
      <c r="AV191" s="13" t="s">
        <v>80</v>
      </c>
      <c r="AW191" s="13" t="s">
        <v>30</v>
      </c>
      <c r="AX191" s="13" t="s">
        <v>72</v>
      </c>
      <c r="AY191" s="211" t="s">
        <v>119</v>
      </c>
    </row>
    <row r="192" spans="1:65" s="14" customFormat="1" ht="11.25">
      <c r="B192" s="212"/>
      <c r="C192" s="213"/>
      <c r="D192" s="203" t="s">
        <v>129</v>
      </c>
      <c r="E192" s="214" t="s">
        <v>1</v>
      </c>
      <c r="F192" s="215" t="s">
        <v>80</v>
      </c>
      <c r="G192" s="213"/>
      <c r="H192" s="216">
        <v>1</v>
      </c>
      <c r="I192" s="217"/>
      <c r="J192" s="213"/>
      <c r="K192" s="213"/>
      <c r="L192" s="218"/>
      <c r="M192" s="219"/>
      <c r="N192" s="220"/>
      <c r="O192" s="220"/>
      <c r="P192" s="220"/>
      <c r="Q192" s="220"/>
      <c r="R192" s="220"/>
      <c r="S192" s="220"/>
      <c r="T192" s="221"/>
      <c r="AT192" s="222" t="s">
        <v>129</v>
      </c>
      <c r="AU192" s="222" t="s">
        <v>127</v>
      </c>
      <c r="AV192" s="14" t="s">
        <v>127</v>
      </c>
      <c r="AW192" s="14" t="s">
        <v>30</v>
      </c>
      <c r="AX192" s="14" t="s">
        <v>80</v>
      </c>
      <c r="AY192" s="222" t="s">
        <v>119</v>
      </c>
    </row>
    <row r="193" spans="1:65" s="2" customFormat="1" ht="21.75" customHeight="1">
      <c r="A193" s="34"/>
      <c r="B193" s="35"/>
      <c r="C193" s="187" t="s">
        <v>331</v>
      </c>
      <c r="D193" s="187" t="s">
        <v>122</v>
      </c>
      <c r="E193" s="188" t="s">
        <v>601</v>
      </c>
      <c r="F193" s="189" t="s">
        <v>602</v>
      </c>
      <c r="G193" s="190" t="s">
        <v>190</v>
      </c>
      <c r="H193" s="191">
        <v>1</v>
      </c>
      <c r="I193" s="192"/>
      <c r="J193" s="193">
        <f>ROUND(I193*H193,2)</f>
        <v>0</v>
      </c>
      <c r="K193" s="194"/>
      <c r="L193" s="39"/>
      <c r="M193" s="195" t="s">
        <v>1</v>
      </c>
      <c r="N193" s="196" t="s">
        <v>38</v>
      </c>
      <c r="O193" s="71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320</v>
      </c>
      <c r="AT193" s="199" t="s">
        <v>122</v>
      </c>
      <c r="AU193" s="199" t="s">
        <v>127</v>
      </c>
      <c r="AY193" s="17" t="s">
        <v>119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7" t="s">
        <v>127</v>
      </c>
      <c r="BK193" s="200">
        <f>ROUND(I193*H193,2)</f>
        <v>0</v>
      </c>
      <c r="BL193" s="17" t="s">
        <v>320</v>
      </c>
      <c r="BM193" s="199" t="s">
        <v>2579</v>
      </c>
    </row>
    <row r="194" spans="1:65" s="13" customFormat="1" ht="11.25">
      <c r="B194" s="201"/>
      <c r="C194" s="202"/>
      <c r="D194" s="203" t="s">
        <v>129</v>
      </c>
      <c r="E194" s="204" t="s">
        <v>1</v>
      </c>
      <c r="F194" s="205" t="s">
        <v>246</v>
      </c>
      <c r="G194" s="202"/>
      <c r="H194" s="204" t="s">
        <v>1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129</v>
      </c>
      <c r="AU194" s="211" t="s">
        <v>127</v>
      </c>
      <c r="AV194" s="13" t="s">
        <v>80</v>
      </c>
      <c r="AW194" s="13" t="s">
        <v>30</v>
      </c>
      <c r="AX194" s="13" t="s">
        <v>72</v>
      </c>
      <c r="AY194" s="211" t="s">
        <v>119</v>
      </c>
    </row>
    <row r="195" spans="1:65" s="14" customFormat="1" ht="11.25">
      <c r="B195" s="212"/>
      <c r="C195" s="213"/>
      <c r="D195" s="203" t="s">
        <v>129</v>
      </c>
      <c r="E195" s="214" t="s">
        <v>1</v>
      </c>
      <c r="F195" s="215" t="s">
        <v>80</v>
      </c>
      <c r="G195" s="213"/>
      <c r="H195" s="216">
        <v>1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AT195" s="222" t="s">
        <v>129</v>
      </c>
      <c r="AU195" s="222" t="s">
        <v>127</v>
      </c>
      <c r="AV195" s="14" t="s">
        <v>127</v>
      </c>
      <c r="AW195" s="14" t="s">
        <v>30</v>
      </c>
      <c r="AX195" s="14" t="s">
        <v>80</v>
      </c>
      <c r="AY195" s="222" t="s">
        <v>119</v>
      </c>
    </row>
    <row r="196" spans="1:65" s="2" customFormat="1" ht="24.2" customHeight="1">
      <c r="A196" s="34"/>
      <c r="B196" s="35"/>
      <c r="C196" s="187" t="s">
        <v>335</v>
      </c>
      <c r="D196" s="187" t="s">
        <v>122</v>
      </c>
      <c r="E196" s="188" t="s">
        <v>2580</v>
      </c>
      <c r="F196" s="189" t="s">
        <v>614</v>
      </c>
      <c r="G196" s="190" t="s">
        <v>190</v>
      </c>
      <c r="H196" s="191">
        <v>1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38</v>
      </c>
      <c r="O196" s="71"/>
      <c r="P196" s="197">
        <f>O196*H196</f>
        <v>0</v>
      </c>
      <c r="Q196" s="197">
        <v>6.0000000000000002E-5</v>
      </c>
      <c r="R196" s="197">
        <f>Q196*H196</f>
        <v>6.0000000000000002E-5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320</v>
      </c>
      <c r="AT196" s="199" t="s">
        <v>122</v>
      </c>
      <c r="AU196" s="199" t="s">
        <v>127</v>
      </c>
      <c r="AY196" s="17" t="s">
        <v>119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127</v>
      </c>
      <c r="BK196" s="200">
        <f>ROUND(I196*H196,2)</f>
        <v>0</v>
      </c>
      <c r="BL196" s="17" t="s">
        <v>320</v>
      </c>
      <c r="BM196" s="199" t="s">
        <v>2581</v>
      </c>
    </row>
    <row r="197" spans="1:65" s="2" customFormat="1" ht="24.2" customHeight="1">
      <c r="A197" s="34"/>
      <c r="B197" s="35"/>
      <c r="C197" s="239" t="s">
        <v>77</v>
      </c>
      <c r="D197" s="239" t="s">
        <v>202</v>
      </c>
      <c r="E197" s="240" t="s">
        <v>2582</v>
      </c>
      <c r="F197" s="241" t="s">
        <v>2583</v>
      </c>
      <c r="G197" s="242" t="s">
        <v>190</v>
      </c>
      <c r="H197" s="243">
        <v>1</v>
      </c>
      <c r="I197" s="244"/>
      <c r="J197" s="245">
        <f>ROUND(I197*H197,2)</f>
        <v>0</v>
      </c>
      <c r="K197" s="246"/>
      <c r="L197" s="247"/>
      <c r="M197" s="248" t="s">
        <v>1</v>
      </c>
      <c r="N197" s="249" t="s">
        <v>38</v>
      </c>
      <c r="O197" s="71"/>
      <c r="P197" s="197">
        <f>O197*H197</f>
        <v>0</v>
      </c>
      <c r="Q197" s="197">
        <v>4.4999999999999999E-4</v>
      </c>
      <c r="R197" s="197">
        <f>Q197*H197</f>
        <v>4.4999999999999999E-4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406</v>
      </c>
      <c r="AT197" s="199" t="s">
        <v>202</v>
      </c>
      <c r="AU197" s="199" t="s">
        <v>127</v>
      </c>
      <c r="AY197" s="17" t="s">
        <v>119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127</v>
      </c>
      <c r="BK197" s="200">
        <f>ROUND(I197*H197,2)</f>
        <v>0</v>
      </c>
      <c r="BL197" s="17" t="s">
        <v>320</v>
      </c>
      <c r="BM197" s="199" t="s">
        <v>2584</v>
      </c>
    </row>
    <row r="198" spans="1:65" s="2" customFormat="1" ht="24.2" customHeight="1">
      <c r="A198" s="34"/>
      <c r="B198" s="35"/>
      <c r="C198" s="187" t="s">
        <v>7</v>
      </c>
      <c r="D198" s="187" t="s">
        <v>122</v>
      </c>
      <c r="E198" s="188" t="s">
        <v>625</v>
      </c>
      <c r="F198" s="189" t="s">
        <v>626</v>
      </c>
      <c r="G198" s="190" t="s">
        <v>190</v>
      </c>
      <c r="H198" s="191">
        <v>1</v>
      </c>
      <c r="I198" s="192"/>
      <c r="J198" s="193">
        <f>ROUND(I198*H198,2)</f>
        <v>0</v>
      </c>
      <c r="K198" s="194"/>
      <c r="L198" s="39"/>
      <c r="M198" s="195" t="s">
        <v>1</v>
      </c>
      <c r="N198" s="196" t="s">
        <v>38</v>
      </c>
      <c r="O198" s="7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320</v>
      </c>
      <c r="AT198" s="199" t="s">
        <v>122</v>
      </c>
      <c r="AU198" s="199" t="s">
        <v>127</v>
      </c>
      <c r="AY198" s="17" t="s">
        <v>119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127</v>
      </c>
      <c r="BK198" s="200">
        <f>ROUND(I198*H198,2)</f>
        <v>0</v>
      </c>
      <c r="BL198" s="17" t="s">
        <v>320</v>
      </c>
      <c r="BM198" s="199" t="s">
        <v>2585</v>
      </c>
    </row>
    <row r="199" spans="1:65" s="2" customFormat="1" ht="33" customHeight="1">
      <c r="A199" s="34"/>
      <c r="B199" s="35"/>
      <c r="C199" s="187" t="s">
        <v>82</v>
      </c>
      <c r="D199" s="187" t="s">
        <v>122</v>
      </c>
      <c r="E199" s="188" t="s">
        <v>629</v>
      </c>
      <c r="F199" s="189" t="s">
        <v>630</v>
      </c>
      <c r="G199" s="190" t="s">
        <v>195</v>
      </c>
      <c r="H199" s="191">
        <v>4.0000000000000001E-3</v>
      </c>
      <c r="I199" s="192"/>
      <c r="J199" s="193">
        <f>ROUND(I199*H199,2)</f>
        <v>0</v>
      </c>
      <c r="K199" s="194"/>
      <c r="L199" s="39"/>
      <c r="M199" s="195" t="s">
        <v>1</v>
      </c>
      <c r="N199" s="196" t="s">
        <v>38</v>
      </c>
      <c r="O199" s="71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320</v>
      </c>
      <c r="AT199" s="199" t="s">
        <v>122</v>
      </c>
      <c r="AU199" s="199" t="s">
        <v>127</v>
      </c>
      <c r="AY199" s="17" t="s">
        <v>119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7" t="s">
        <v>127</v>
      </c>
      <c r="BK199" s="200">
        <f>ROUND(I199*H199,2)</f>
        <v>0</v>
      </c>
      <c r="BL199" s="17" t="s">
        <v>320</v>
      </c>
      <c r="BM199" s="199" t="s">
        <v>2586</v>
      </c>
    </row>
    <row r="200" spans="1:65" s="2" customFormat="1" ht="24.2" customHeight="1">
      <c r="A200" s="34"/>
      <c r="B200" s="35"/>
      <c r="C200" s="187" t="s">
        <v>85</v>
      </c>
      <c r="D200" s="187" t="s">
        <v>122</v>
      </c>
      <c r="E200" s="188" t="s">
        <v>633</v>
      </c>
      <c r="F200" s="189" t="s">
        <v>634</v>
      </c>
      <c r="G200" s="190" t="s">
        <v>195</v>
      </c>
      <c r="H200" s="191">
        <v>4.0000000000000001E-3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38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320</v>
      </c>
      <c r="AT200" s="199" t="s">
        <v>122</v>
      </c>
      <c r="AU200" s="199" t="s">
        <v>127</v>
      </c>
      <c r="AY200" s="17" t="s">
        <v>119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127</v>
      </c>
      <c r="BK200" s="200">
        <f>ROUND(I200*H200,2)</f>
        <v>0</v>
      </c>
      <c r="BL200" s="17" t="s">
        <v>320</v>
      </c>
      <c r="BM200" s="199" t="s">
        <v>2587</v>
      </c>
    </row>
    <row r="201" spans="1:65" s="12" customFormat="1" ht="22.9" customHeight="1">
      <c r="B201" s="171"/>
      <c r="C201" s="172"/>
      <c r="D201" s="173" t="s">
        <v>71</v>
      </c>
      <c r="E201" s="185" t="s">
        <v>636</v>
      </c>
      <c r="F201" s="185" t="s">
        <v>637</v>
      </c>
      <c r="G201" s="172"/>
      <c r="H201" s="172"/>
      <c r="I201" s="175"/>
      <c r="J201" s="186">
        <f>BK201</f>
        <v>0</v>
      </c>
      <c r="K201" s="172"/>
      <c r="L201" s="177"/>
      <c r="M201" s="178"/>
      <c r="N201" s="179"/>
      <c r="O201" s="179"/>
      <c r="P201" s="180">
        <f>SUM(P202:P219)</f>
        <v>0</v>
      </c>
      <c r="Q201" s="179"/>
      <c r="R201" s="180">
        <f>SUM(R202:R219)</f>
        <v>3.3500000000000001E-3</v>
      </c>
      <c r="S201" s="179"/>
      <c r="T201" s="181">
        <f>SUM(T202:T219)</f>
        <v>7.7599999999999995E-3</v>
      </c>
      <c r="AR201" s="182" t="s">
        <v>127</v>
      </c>
      <c r="AT201" s="183" t="s">
        <v>71</v>
      </c>
      <c r="AU201" s="183" t="s">
        <v>80</v>
      </c>
      <c r="AY201" s="182" t="s">
        <v>119</v>
      </c>
      <c r="BK201" s="184">
        <f>SUM(BK202:BK219)</f>
        <v>0</v>
      </c>
    </row>
    <row r="202" spans="1:65" s="2" customFormat="1" ht="24.2" customHeight="1">
      <c r="A202" s="34"/>
      <c r="B202" s="35"/>
      <c r="C202" s="187" t="s">
        <v>88</v>
      </c>
      <c r="D202" s="187" t="s">
        <v>122</v>
      </c>
      <c r="E202" s="188" t="s">
        <v>669</v>
      </c>
      <c r="F202" s="189" t="s">
        <v>670</v>
      </c>
      <c r="G202" s="190" t="s">
        <v>190</v>
      </c>
      <c r="H202" s="191">
        <v>2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38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320</v>
      </c>
      <c r="AT202" s="199" t="s">
        <v>122</v>
      </c>
      <c r="AU202" s="199" t="s">
        <v>127</v>
      </c>
      <c r="AY202" s="17" t="s">
        <v>119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127</v>
      </c>
      <c r="BK202" s="200">
        <f>ROUND(I202*H202,2)</f>
        <v>0</v>
      </c>
      <c r="BL202" s="17" t="s">
        <v>320</v>
      </c>
      <c r="BM202" s="199" t="s">
        <v>2588</v>
      </c>
    </row>
    <row r="203" spans="1:65" s="2" customFormat="1" ht="21.75" customHeight="1">
      <c r="A203" s="34"/>
      <c r="B203" s="35"/>
      <c r="C203" s="187" t="s">
        <v>361</v>
      </c>
      <c r="D203" s="187" t="s">
        <v>122</v>
      </c>
      <c r="E203" s="188" t="s">
        <v>683</v>
      </c>
      <c r="F203" s="189" t="s">
        <v>684</v>
      </c>
      <c r="G203" s="190" t="s">
        <v>190</v>
      </c>
      <c r="H203" s="191">
        <v>5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38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5.2999999999999998E-4</v>
      </c>
      <c r="T203" s="198">
        <f>S203*H203</f>
        <v>2.65E-3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320</v>
      </c>
      <c r="AT203" s="199" t="s">
        <v>122</v>
      </c>
      <c r="AU203" s="199" t="s">
        <v>127</v>
      </c>
      <c r="AY203" s="17" t="s">
        <v>119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127</v>
      </c>
      <c r="BK203" s="200">
        <f>ROUND(I203*H203,2)</f>
        <v>0</v>
      </c>
      <c r="BL203" s="17" t="s">
        <v>320</v>
      </c>
      <c r="BM203" s="199" t="s">
        <v>2589</v>
      </c>
    </row>
    <row r="204" spans="1:65" s="13" customFormat="1" ht="11.25">
      <c r="B204" s="201"/>
      <c r="C204" s="202"/>
      <c r="D204" s="203" t="s">
        <v>129</v>
      </c>
      <c r="E204" s="204" t="s">
        <v>1</v>
      </c>
      <c r="F204" s="205" t="s">
        <v>686</v>
      </c>
      <c r="G204" s="202"/>
      <c r="H204" s="204" t="s">
        <v>1</v>
      </c>
      <c r="I204" s="206"/>
      <c r="J204" s="202"/>
      <c r="K204" s="202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129</v>
      </c>
      <c r="AU204" s="211" t="s">
        <v>127</v>
      </c>
      <c r="AV204" s="13" t="s">
        <v>80</v>
      </c>
      <c r="AW204" s="13" t="s">
        <v>30</v>
      </c>
      <c r="AX204" s="13" t="s">
        <v>72</v>
      </c>
      <c r="AY204" s="211" t="s">
        <v>119</v>
      </c>
    </row>
    <row r="205" spans="1:65" s="14" customFormat="1" ht="11.25">
      <c r="B205" s="212"/>
      <c r="C205" s="213"/>
      <c r="D205" s="203" t="s">
        <v>129</v>
      </c>
      <c r="E205" s="214" t="s">
        <v>1</v>
      </c>
      <c r="F205" s="215" t="s">
        <v>687</v>
      </c>
      <c r="G205" s="213"/>
      <c r="H205" s="216">
        <v>5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129</v>
      </c>
      <c r="AU205" s="222" t="s">
        <v>127</v>
      </c>
      <c r="AV205" s="14" t="s">
        <v>127</v>
      </c>
      <c r="AW205" s="14" t="s">
        <v>30</v>
      </c>
      <c r="AX205" s="14" t="s">
        <v>80</v>
      </c>
      <c r="AY205" s="222" t="s">
        <v>119</v>
      </c>
    </row>
    <row r="206" spans="1:65" s="2" customFormat="1" ht="24.2" customHeight="1">
      <c r="A206" s="34"/>
      <c r="B206" s="35"/>
      <c r="C206" s="187" t="s">
        <v>372</v>
      </c>
      <c r="D206" s="187" t="s">
        <v>122</v>
      </c>
      <c r="E206" s="188" t="s">
        <v>689</v>
      </c>
      <c r="F206" s="189" t="s">
        <v>690</v>
      </c>
      <c r="G206" s="190" t="s">
        <v>190</v>
      </c>
      <c r="H206" s="191">
        <v>1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38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5.11E-3</v>
      </c>
      <c r="T206" s="198">
        <f>S206*H206</f>
        <v>5.11E-3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320</v>
      </c>
      <c r="AT206" s="199" t="s">
        <v>122</v>
      </c>
      <c r="AU206" s="199" t="s">
        <v>127</v>
      </c>
      <c r="AY206" s="17" t="s">
        <v>119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127</v>
      </c>
      <c r="BK206" s="200">
        <f>ROUND(I206*H206,2)</f>
        <v>0</v>
      </c>
      <c r="BL206" s="17" t="s">
        <v>320</v>
      </c>
      <c r="BM206" s="199" t="s">
        <v>2590</v>
      </c>
    </row>
    <row r="207" spans="1:65" s="13" customFormat="1" ht="11.25">
      <c r="B207" s="201"/>
      <c r="C207" s="202"/>
      <c r="D207" s="203" t="s">
        <v>129</v>
      </c>
      <c r="E207" s="204" t="s">
        <v>1</v>
      </c>
      <c r="F207" s="205" t="s">
        <v>692</v>
      </c>
      <c r="G207" s="202"/>
      <c r="H207" s="204" t="s">
        <v>1</v>
      </c>
      <c r="I207" s="206"/>
      <c r="J207" s="202"/>
      <c r="K207" s="202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129</v>
      </c>
      <c r="AU207" s="211" t="s">
        <v>127</v>
      </c>
      <c r="AV207" s="13" t="s">
        <v>80</v>
      </c>
      <c r="AW207" s="13" t="s">
        <v>30</v>
      </c>
      <c r="AX207" s="13" t="s">
        <v>72</v>
      </c>
      <c r="AY207" s="211" t="s">
        <v>119</v>
      </c>
    </row>
    <row r="208" spans="1:65" s="14" customFormat="1" ht="11.25">
      <c r="B208" s="212"/>
      <c r="C208" s="213"/>
      <c r="D208" s="203" t="s">
        <v>129</v>
      </c>
      <c r="E208" s="214" t="s">
        <v>1</v>
      </c>
      <c r="F208" s="215" t="s">
        <v>80</v>
      </c>
      <c r="G208" s="213"/>
      <c r="H208" s="216">
        <v>1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129</v>
      </c>
      <c r="AU208" s="222" t="s">
        <v>127</v>
      </c>
      <c r="AV208" s="14" t="s">
        <v>127</v>
      </c>
      <c r="AW208" s="14" t="s">
        <v>30</v>
      </c>
      <c r="AX208" s="14" t="s">
        <v>80</v>
      </c>
      <c r="AY208" s="222" t="s">
        <v>119</v>
      </c>
    </row>
    <row r="209" spans="1:65" s="2" customFormat="1" ht="24.2" customHeight="1">
      <c r="A209" s="34"/>
      <c r="B209" s="35"/>
      <c r="C209" s="187" t="s">
        <v>378</v>
      </c>
      <c r="D209" s="187" t="s">
        <v>122</v>
      </c>
      <c r="E209" s="188" t="s">
        <v>699</v>
      </c>
      <c r="F209" s="189" t="s">
        <v>700</v>
      </c>
      <c r="G209" s="190" t="s">
        <v>190</v>
      </c>
      <c r="H209" s="191">
        <v>5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38</v>
      </c>
      <c r="O209" s="71"/>
      <c r="P209" s="197">
        <f>O209*H209</f>
        <v>0</v>
      </c>
      <c r="Q209" s="197">
        <v>2.7999999999999998E-4</v>
      </c>
      <c r="R209" s="197">
        <f>Q209*H209</f>
        <v>1.3999999999999998E-3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320</v>
      </c>
      <c r="AT209" s="199" t="s">
        <v>122</v>
      </c>
      <c r="AU209" s="199" t="s">
        <v>127</v>
      </c>
      <c r="AY209" s="17" t="s">
        <v>119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127</v>
      </c>
      <c r="BK209" s="200">
        <f>ROUND(I209*H209,2)</f>
        <v>0</v>
      </c>
      <c r="BL209" s="17" t="s">
        <v>320</v>
      </c>
      <c r="BM209" s="199" t="s">
        <v>2591</v>
      </c>
    </row>
    <row r="210" spans="1:65" s="13" customFormat="1" ht="11.25">
      <c r="B210" s="201"/>
      <c r="C210" s="202"/>
      <c r="D210" s="203" t="s">
        <v>129</v>
      </c>
      <c r="E210" s="204" t="s">
        <v>1</v>
      </c>
      <c r="F210" s="205" t="s">
        <v>2592</v>
      </c>
      <c r="G210" s="202"/>
      <c r="H210" s="204" t="s">
        <v>1</v>
      </c>
      <c r="I210" s="206"/>
      <c r="J210" s="202"/>
      <c r="K210" s="202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129</v>
      </c>
      <c r="AU210" s="211" t="s">
        <v>127</v>
      </c>
      <c r="AV210" s="13" t="s">
        <v>80</v>
      </c>
      <c r="AW210" s="13" t="s">
        <v>30</v>
      </c>
      <c r="AX210" s="13" t="s">
        <v>72</v>
      </c>
      <c r="AY210" s="211" t="s">
        <v>119</v>
      </c>
    </row>
    <row r="211" spans="1:65" s="14" customFormat="1" ht="11.25">
      <c r="B211" s="212"/>
      <c r="C211" s="213"/>
      <c r="D211" s="203" t="s">
        <v>129</v>
      </c>
      <c r="E211" s="214" t="s">
        <v>1</v>
      </c>
      <c r="F211" s="215" t="s">
        <v>709</v>
      </c>
      <c r="G211" s="213"/>
      <c r="H211" s="216">
        <v>5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129</v>
      </c>
      <c r="AU211" s="222" t="s">
        <v>127</v>
      </c>
      <c r="AV211" s="14" t="s">
        <v>127</v>
      </c>
      <c r="AW211" s="14" t="s">
        <v>30</v>
      </c>
      <c r="AX211" s="14" t="s">
        <v>80</v>
      </c>
      <c r="AY211" s="222" t="s">
        <v>119</v>
      </c>
    </row>
    <row r="212" spans="1:65" s="2" customFormat="1" ht="21.75" customHeight="1">
      <c r="A212" s="34"/>
      <c r="B212" s="35"/>
      <c r="C212" s="187" t="s">
        <v>382</v>
      </c>
      <c r="D212" s="187" t="s">
        <v>122</v>
      </c>
      <c r="E212" s="188" t="s">
        <v>705</v>
      </c>
      <c r="F212" s="189" t="s">
        <v>706</v>
      </c>
      <c r="G212" s="190" t="s">
        <v>190</v>
      </c>
      <c r="H212" s="191">
        <v>5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38</v>
      </c>
      <c r="O212" s="71"/>
      <c r="P212" s="197">
        <f>O212*H212</f>
        <v>0</v>
      </c>
      <c r="Q212" s="197">
        <v>2.0000000000000002E-5</v>
      </c>
      <c r="R212" s="197">
        <f>Q212*H212</f>
        <v>1E-4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320</v>
      </c>
      <c r="AT212" s="199" t="s">
        <v>122</v>
      </c>
      <c r="AU212" s="199" t="s">
        <v>127</v>
      </c>
      <c r="AY212" s="17" t="s">
        <v>119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127</v>
      </c>
      <c r="BK212" s="200">
        <f>ROUND(I212*H212,2)</f>
        <v>0</v>
      </c>
      <c r="BL212" s="17" t="s">
        <v>320</v>
      </c>
      <c r="BM212" s="199" t="s">
        <v>2593</v>
      </c>
    </row>
    <row r="213" spans="1:65" s="13" customFormat="1" ht="11.25">
      <c r="B213" s="201"/>
      <c r="C213" s="202"/>
      <c r="D213" s="203" t="s">
        <v>129</v>
      </c>
      <c r="E213" s="204" t="s">
        <v>1</v>
      </c>
      <c r="F213" s="205" t="s">
        <v>708</v>
      </c>
      <c r="G213" s="202"/>
      <c r="H213" s="204" t="s">
        <v>1</v>
      </c>
      <c r="I213" s="206"/>
      <c r="J213" s="202"/>
      <c r="K213" s="202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129</v>
      </c>
      <c r="AU213" s="211" t="s">
        <v>127</v>
      </c>
      <c r="AV213" s="13" t="s">
        <v>80</v>
      </c>
      <c r="AW213" s="13" t="s">
        <v>30</v>
      </c>
      <c r="AX213" s="13" t="s">
        <v>72</v>
      </c>
      <c r="AY213" s="211" t="s">
        <v>119</v>
      </c>
    </row>
    <row r="214" spans="1:65" s="14" customFormat="1" ht="11.25">
      <c r="B214" s="212"/>
      <c r="C214" s="213"/>
      <c r="D214" s="203" t="s">
        <v>129</v>
      </c>
      <c r="E214" s="214" t="s">
        <v>1</v>
      </c>
      <c r="F214" s="215" t="s">
        <v>709</v>
      </c>
      <c r="G214" s="213"/>
      <c r="H214" s="216">
        <v>5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129</v>
      </c>
      <c r="AU214" s="222" t="s">
        <v>127</v>
      </c>
      <c r="AV214" s="14" t="s">
        <v>127</v>
      </c>
      <c r="AW214" s="14" t="s">
        <v>30</v>
      </c>
      <c r="AX214" s="14" t="s">
        <v>80</v>
      </c>
      <c r="AY214" s="222" t="s">
        <v>119</v>
      </c>
    </row>
    <row r="215" spans="1:65" s="2" customFormat="1" ht="21.75" customHeight="1">
      <c r="A215" s="34"/>
      <c r="B215" s="35"/>
      <c r="C215" s="239" t="s">
        <v>387</v>
      </c>
      <c r="D215" s="239" t="s">
        <v>202</v>
      </c>
      <c r="E215" s="240" t="s">
        <v>711</v>
      </c>
      <c r="F215" s="241" t="s">
        <v>712</v>
      </c>
      <c r="G215" s="242" t="s">
        <v>390</v>
      </c>
      <c r="H215" s="243">
        <v>5</v>
      </c>
      <c r="I215" s="244"/>
      <c r="J215" s="245">
        <f>ROUND(I215*H215,2)</f>
        <v>0</v>
      </c>
      <c r="K215" s="246"/>
      <c r="L215" s="247"/>
      <c r="M215" s="248" t="s">
        <v>1</v>
      </c>
      <c r="N215" s="249" t="s">
        <v>38</v>
      </c>
      <c r="O215" s="71"/>
      <c r="P215" s="197">
        <f>O215*H215</f>
        <v>0</v>
      </c>
      <c r="Q215" s="197">
        <v>2.5000000000000001E-4</v>
      </c>
      <c r="R215" s="197">
        <f>Q215*H215</f>
        <v>1.25E-3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406</v>
      </c>
      <c r="AT215" s="199" t="s">
        <v>202</v>
      </c>
      <c r="AU215" s="199" t="s">
        <v>127</v>
      </c>
      <c r="AY215" s="17" t="s">
        <v>119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127</v>
      </c>
      <c r="BK215" s="200">
        <f>ROUND(I215*H215,2)</f>
        <v>0</v>
      </c>
      <c r="BL215" s="17" t="s">
        <v>320</v>
      </c>
      <c r="BM215" s="199" t="s">
        <v>2594</v>
      </c>
    </row>
    <row r="216" spans="1:65" s="2" customFormat="1" ht="21.75" customHeight="1">
      <c r="A216" s="34"/>
      <c r="B216" s="35"/>
      <c r="C216" s="187" t="s">
        <v>395</v>
      </c>
      <c r="D216" s="187" t="s">
        <v>122</v>
      </c>
      <c r="E216" s="188" t="s">
        <v>723</v>
      </c>
      <c r="F216" s="189" t="s">
        <v>724</v>
      </c>
      <c r="G216" s="190" t="s">
        <v>390</v>
      </c>
      <c r="H216" s="191">
        <v>20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38</v>
      </c>
      <c r="O216" s="71"/>
      <c r="P216" s="197">
        <f>O216*H216</f>
        <v>0</v>
      </c>
      <c r="Q216" s="197">
        <v>1.0000000000000001E-5</v>
      </c>
      <c r="R216" s="197">
        <f>Q216*H216</f>
        <v>2.0000000000000001E-4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320</v>
      </c>
      <c r="AT216" s="199" t="s">
        <v>122</v>
      </c>
      <c r="AU216" s="199" t="s">
        <v>127</v>
      </c>
      <c r="AY216" s="17" t="s">
        <v>119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127</v>
      </c>
      <c r="BK216" s="200">
        <f>ROUND(I216*H216,2)</f>
        <v>0</v>
      </c>
      <c r="BL216" s="17" t="s">
        <v>320</v>
      </c>
      <c r="BM216" s="199" t="s">
        <v>2595</v>
      </c>
    </row>
    <row r="217" spans="1:65" s="2" customFormat="1" ht="24.2" customHeight="1">
      <c r="A217" s="34"/>
      <c r="B217" s="35"/>
      <c r="C217" s="187" t="s">
        <v>401</v>
      </c>
      <c r="D217" s="187" t="s">
        <v>122</v>
      </c>
      <c r="E217" s="188" t="s">
        <v>727</v>
      </c>
      <c r="F217" s="189" t="s">
        <v>728</v>
      </c>
      <c r="G217" s="190" t="s">
        <v>390</v>
      </c>
      <c r="H217" s="191">
        <v>20</v>
      </c>
      <c r="I217" s="192"/>
      <c r="J217" s="193">
        <f>ROUND(I217*H217,2)</f>
        <v>0</v>
      </c>
      <c r="K217" s="194"/>
      <c r="L217" s="39"/>
      <c r="M217" s="195" t="s">
        <v>1</v>
      </c>
      <c r="N217" s="196" t="s">
        <v>38</v>
      </c>
      <c r="O217" s="71"/>
      <c r="P217" s="197">
        <f>O217*H217</f>
        <v>0</v>
      </c>
      <c r="Q217" s="197">
        <v>2.0000000000000002E-5</v>
      </c>
      <c r="R217" s="197">
        <f>Q217*H217</f>
        <v>4.0000000000000002E-4</v>
      </c>
      <c r="S217" s="197">
        <v>0</v>
      </c>
      <c r="T217" s="19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9" t="s">
        <v>320</v>
      </c>
      <c r="AT217" s="199" t="s">
        <v>122</v>
      </c>
      <c r="AU217" s="199" t="s">
        <v>127</v>
      </c>
      <c r="AY217" s="17" t="s">
        <v>119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127</v>
      </c>
      <c r="BK217" s="200">
        <f>ROUND(I217*H217,2)</f>
        <v>0</v>
      </c>
      <c r="BL217" s="17" t="s">
        <v>320</v>
      </c>
      <c r="BM217" s="199" t="s">
        <v>2596</v>
      </c>
    </row>
    <row r="218" spans="1:65" s="2" customFormat="1" ht="33" customHeight="1">
      <c r="A218" s="34"/>
      <c r="B218" s="35"/>
      <c r="C218" s="187" t="s">
        <v>406</v>
      </c>
      <c r="D218" s="187" t="s">
        <v>122</v>
      </c>
      <c r="E218" s="188" t="s">
        <v>731</v>
      </c>
      <c r="F218" s="189" t="s">
        <v>732</v>
      </c>
      <c r="G218" s="190" t="s">
        <v>195</v>
      </c>
      <c r="H218" s="191">
        <v>3.0000000000000001E-3</v>
      </c>
      <c r="I218" s="192"/>
      <c r="J218" s="193">
        <f>ROUND(I218*H218,2)</f>
        <v>0</v>
      </c>
      <c r="K218" s="194"/>
      <c r="L218" s="39"/>
      <c r="M218" s="195" t="s">
        <v>1</v>
      </c>
      <c r="N218" s="196" t="s">
        <v>38</v>
      </c>
      <c r="O218" s="7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320</v>
      </c>
      <c r="AT218" s="199" t="s">
        <v>122</v>
      </c>
      <c r="AU218" s="199" t="s">
        <v>127</v>
      </c>
      <c r="AY218" s="17" t="s">
        <v>119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7" t="s">
        <v>127</v>
      </c>
      <c r="BK218" s="200">
        <f>ROUND(I218*H218,2)</f>
        <v>0</v>
      </c>
      <c r="BL218" s="17" t="s">
        <v>320</v>
      </c>
      <c r="BM218" s="199" t="s">
        <v>2597</v>
      </c>
    </row>
    <row r="219" spans="1:65" s="2" customFormat="1" ht="24.2" customHeight="1">
      <c r="A219" s="34"/>
      <c r="B219" s="35"/>
      <c r="C219" s="187" t="s">
        <v>413</v>
      </c>
      <c r="D219" s="187" t="s">
        <v>122</v>
      </c>
      <c r="E219" s="188" t="s">
        <v>735</v>
      </c>
      <c r="F219" s="189" t="s">
        <v>736</v>
      </c>
      <c r="G219" s="190" t="s">
        <v>195</v>
      </c>
      <c r="H219" s="191">
        <v>3.0000000000000001E-3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38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320</v>
      </c>
      <c r="AT219" s="199" t="s">
        <v>122</v>
      </c>
      <c r="AU219" s="199" t="s">
        <v>127</v>
      </c>
      <c r="AY219" s="17" t="s">
        <v>119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127</v>
      </c>
      <c r="BK219" s="200">
        <f>ROUND(I219*H219,2)</f>
        <v>0</v>
      </c>
      <c r="BL219" s="17" t="s">
        <v>320</v>
      </c>
      <c r="BM219" s="199" t="s">
        <v>2598</v>
      </c>
    </row>
    <row r="220" spans="1:65" s="12" customFormat="1" ht="22.9" customHeight="1">
      <c r="B220" s="171"/>
      <c r="C220" s="172"/>
      <c r="D220" s="173" t="s">
        <v>71</v>
      </c>
      <c r="E220" s="185" t="s">
        <v>753</v>
      </c>
      <c r="F220" s="185" t="s">
        <v>754</v>
      </c>
      <c r="G220" s="172"/>
      <c r="H220" s="172"/>
      <c r="I220" s="175"/>
      <c r="J220" s="186">
        <f>BK220</f>
        <v>0</v>
      </c>
      <c r="K220" s="172"/>
      <c r="L220" s="177"/>
      <c r="M220" s="178"/>
      <c r="N220" s="179"/>
      <c r="O220" s="179"/>
      <c r="P220" s="180">
        <f>SUM(P221:P269)</f>
        <v>0</v>
      </c>
      <c r="Q220" s="179"/>
      <c r="R220" s="180">
        <f>SUM(R221:R269)</f>
        <v>7.9679999999999987E-2</v>
      </c>
      <c r="S220" s="179"/>
      <c r="T220" s="181">
        <f>SUM(T221:T269)</f>
        <v>9.1550000000000006E-2</v>
      </c>
      <c r="AR220" s="182" t="s">
        <v>127</v>
      </c>
      <c r="AT220" s="183" t="s">
        <v>71</v>
      </c>
      <c r="AU220" s="183" t="s">
        <v>80</v>
      </c>
      <c r="AY220" s="182" t="s">
        <v>119</v>
      </c>
      <c r="BK220" s="184">
        <f>SUM(BK221:BK269)</f>
        <v>0</v>
      </c>
    </row>
    <row r="221" spans="1:65" s="2" customFormat="1" ht="16.5" customHeight="1">
      <c r="A221" s="34"/>
      <c r="B221" s="35"/>
      <c r="C221" s="187" t="s">
        <v>417</v>
      </c>
      <c r="D221" s="187" t="s">
        <v>122</v>
      </c>
      <c r="E221" s="188" t="s">
        <v>760</v>
      </c>
      <c r="F221" s="189" t="s">
        <v>761</v>
      </c>
      <c r="G221" s="190" t="s">
        <v>652</v>
      </c>
      <c r="H221" s="191">
        <v>1</v>
      </c>
      <c r="I221" s="192"/>
      <c r="J221" s="193">
        <f t="shared" ref="J221:J235" si="0">ROUND(I221*H221,2)</f>
        <v>0</v>
      </c>
      <c r="K221" s="194"/>
      <c r="L221" s="39"/>
      <c r="M221" s="195" t="s">
        <v>1</v>
      </c>
      <c r="N221" s="196" t="s">
        <v>38</v>
      </c>
      <c r="O221" s="71"/>
      <c r="P221" s="197">
        <f t="shared" ref="P221:P235" si="1">O221*H221</f>
        <v>0</v>
      </c>
      <c r="Q221" s="197">
        <v>0</v>
      </c>
      <c r="R221" s="197">
        <f t="shared" ref="R221:R235" si="2">Q221*H221</f>
        <v>0</v>
      </c>
      <c r="S221" s="197">
        <v>3.4200000000000001E-2</v>
      </c>
      <c r="T221" s="198">
        <f t="shared" ref="T221:T235" si="3">S221*H221</f>
        <v>3.4200000000000001E-2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9" t="s">
        <v>320</v>
      </c>
      <c r="AT221" s="199" t="s">
        <v>122</v>
      </c>
      <c r="AU221" s="199" t="s">
        <v>127</v>
      </c>
      <c r="AY221" s="17" t="s">
        <v>119</v>
      </c>
      <c r="BE221" s="200">
        <f t="shared" ref="BE221:BE235" si="4">IF(N221="základní",J221,0)</f>
        <v>0</v>
      </c>
      <c r="BF221" s="200">
        <f t="shared" ref="BF221:BF235" si="5">IF(N221="snížená",J221,0)</f>
        <v>0</v>
      </c>
      <c r="BG221" s="200">
        <f t="shared" ref="BG221:BG235" si="6">IF(N221="zákl. přenesená",J221,0)</f>
        <v>0</v>
      </c>
      <c r="BH221" s="200">
        <f t="shared" ref="BH221:BH235" si="7">IF(N221="sníž. přenesená",J221,0)</f>
        <v>0</v>
      </c>
      <c r="BI221" s="200">
        <f t="shared" ref="BI221:BI235" si="8">IF(N221="nulová",J221,0)</f>
        <v>0</v>
      </c>
      <c r="BJ221" s="17" t="s">
        <v>127</v>
      </c>
      <c r="BK221" s="200">
        <f t="shared" ref="BK221:BK235" si="9">ROUND(I221*H221,2)</f>
        <v>0</v>
      </c>
      <c r="BL221" s="17" t="s">
        <v>320</v>
      </c>
      <c r="BM221" s="199" t="s">
        <v>2599</v>
      </c>
    </row>
    <row r="222" spans="1:65" s="2" customFormat="1" ht="16.5" customHeight="1">
      <c r="A222" s="34"/>
      <c r="B222" s="35"/>
      <c r="C222" s="187" t="s">
        <v>423</v>
      </c>
      <c r="D222" s="187" t="s">
        <v>122</v>
      </c>
      <c r="E222" s="188" t="s">
        <v>2600</v>
      </c>
      <c r="F222" s="189" t="s">
        <v>2601</v>
      </c>
      <c r="G222" s="190" t="s">
        <v>190</v>
      </c>
      <c r="H222" s="191">
        <v>1</v>
      </c>
      <c r="I222" s="192"/>
      <c r="J222" s="193">
        <f t="shared" si="0"/>
        <v>0</v>
      </c>
      <c r="K222" s="194"/>
      <c r="L222" s="39"/>
      <c r="M222" s="195" t="s">
        <v>1</v>
      </c>
      <c r="N222" s="196" t="s">
        <v>38</v>
      </c>
      <c r="O222" s="71"/>
      <c r="P222" s="197">
        <f t="shared" si="1"/>
        <v>0</v>
      </c>
      <c r="Q222" s="197">
        <v>5.5000000000000003E-4</v>
      </c>
      <c r="R222" s="197">
        <f t="shared" si="2"/>
        <v>5.5000000000000003E-4</v>
      </c>
      <c r="S222" s="197">
        <v>0</v>
      </c>
      <c r="T222" s="198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320</v>
      </c>
      <c r="AT222" s="199" t="s">
        <v>122</v>
      </c>
      <c r="AU222" s="199" t="s">
        <v>127</v>
      </c>
      <c r="AY222" s="17" t="s">
        <v>119</v>
      </c>
      <c r="BE222" s="200">
        <f t="shared" si="4"/>
        <v>0</v>
      </c>
      <c r="BF222" s="200">
        <f t="shared" si="5"/>
        <v>0</v>
      </c>
      <c r="BG222" s="200">
        <f t="shared" si="6"/>
        <v>0</v>
      </c>
      <c r="BH222" s="200">
        <f t="shared" si="7"/>
        <v>0</v>
      </c>
      <c r="BI222" s="200">
        <f t="shared" si="8"/>
        <v>0</v>
      </c>
      <c r="BJ222" s="17" t="s">
        <v>127</v>
      </c>
      <c r="BK222" s="200">
        <f t="shared" si="9"/>
        <v>0</v>
      </c>
      <c r="BL222" s="17" t="s">
        <v>320</v>
      </c>
      <c r="BM222" s="199" t="s">
        <v>2602</v>
      </c>
    </row>
    <row r="223" spans="1:65" s="2" customFormat="1" ht="24.2" customHeight="1">
      <c r="A223" s="34"/>
      <c r="B223" s="35"/>
      <c r="C223" s="239" t="s">
        <v>428</v>
      </c>
      <c r="D223" s="239" t="s">
        <v>202</v>
      </c>
      <c r="E223" s="240" t="s">
        <v>2603</v>
      </c>
      <c r="F223" s="241" t="s">
        <v>2604</v>
      </c>
      <c r="G223" s="242" t="s">
        <v>190</v>
      </c>
      <c r="H223" s="243">
        <v>1</v>
      </c>
      <c r="I223" s="244"/>
      <c r="J223" s="245">
        <f t="shared" si="0"/>
        <v>0</v>
      </c>
      <c r="K223" s="246"/>
      <c r="L223" s="247"/>
      <c r="M223" s="248" t="s">
        <v>1</v>
      </c>
      <c r="N223" s="249" t="s">
        <v>38</v>
      </c>
      <c r="O223" s="71"/>
      <c r="P223" s="197">
        <f t="shared" si="1"/>
        <v>0</v>
      </c>
      <c r="Q223" s="197">
        <v>2.98E-2</v>
      </c>
      <c r="R223" s="197">
        <f t="shared" si="2"/>
        <v>2.98E-2</v>
      </c>
      <c r="S223" s="197">
        <v>0</v>
      </c>
      <c r="T223" s="198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406</v>
      </c>
      <c r="AT223" s="199" t="s">
        <v>202</v>
      </c>
      <c r="AU223" s="199" t="s">
        <v>127</v>
      </c>
      <c r="AY223" s="17" t="s">
        <v>119</v>
      </c>
      <c r="BE223" s="200">
        <f t="shared" si="4"/>
        <v>0</v>
      </c>
      <c r="BF223" s="200">
        <f t="shared" si="5"/>
        <v>0</v>
      </c>
      <c r="BG223" s="200">
        <f t="shared" si="6"/>
        <v>0</v>
      </c>
      <c r="BH223" s="200">
        <f t="shared" si="7"/>
        <v>0</v>
      </c>
      <c r="BI223" s="200">
        <f t="shared" si="8"/>
        <v>0</v>
      </c>
      <c r="BJ223" s="17" t="s">
        <v>127</v>
      </c>
      <c r="BK223" s="200">
        <f t="shared" si="9"/>
        <v>0</v>
      </c>
      <c r="BL223" s="17" t="s">
        <v>320</v>
      </c>
      <c r="BM223" s="199" t="s">
        <v>2605</v>
      </c>
    </row>
    <row r="224" spans="1:65" s="2" customFormat="1" ht="16.5" customHeight="1">
      <c r="A224" s="34"/>
      <c r="B224" s="35"/>
      <c r="C224" s="187" t="s">
        <v>432</v>
      </c>
      <c r="D224" s="187" t="s">
        <v>122</v>
      </c>
      <c r="E224" s="188" t="s">
        <v>2168</v>
      </c>
      <c r="F224" s="189" t="s">
        <v>773</v>
      </c>
      <c r="G224" s="190" t="s">
        <v>190</v>
      </c>
      <c r="H224" s="191">
        <v>1</v>
      </c>
      <c r="I224" s="192"/>
      <c r="J224" s="193">
        <f t="shared" si="0"/>
        <v>0</v>
      </c>
      <c r="K224" s="194"/>
      <c r="L224" s="39"/>
      <c r="M224" s="195" t="s">
        <v>1</v>
      </c>
      <c r="N224" s="196" t="s">
        <v>38</v>
      </c>
      <c r="O224" s="71"/>
      <c r="P224" s="197">
        <f t="shared" si="1"/>
        <v>0</v>
      </c>
      <c r="Q224" s="197">
        <v>0</v>
      </c>
      <c r="R224" s="197">
        <f t="shared" si="2"/>
        <v>0</v>
      </c>
      <c r="S224" s="197">
        <v>0</v>
      </c>
      <c r="T224" s="198">
        <f t="shared" si="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320</v>
      </c>
      <c r="AT224" s="199" t="s">
        <v>122</v>
      </c>
      <c r="AU224" s="199" t="s">
        <v>127</v>
      </c>
      <c r="AY224" s="17" t="s">
        <v>119</v>
      </c>
      <c r="BE224" s="200">
        <f t="shared" si="4"/>
        <v>0</v>
      </c>
      <c r="BF224" s="200">
        <f t="shared" si="5"/>
        <v>0</v>
      </c>
      <c r="BG224" s="200">
        <f t="shared" si="6"/>
        <v>0</v>
      </c>
      <c r="BH224" s="200">
        <f t="shared" si="7"/>
        <v>0</v>
      </c>
      <c r="BI224" s="200">
        <f t="shared" si="8"/>
        <v>0</v>
      </c>
      <c r="BJ224" s="17" t="s">
        <v>127</v>
      </c>
      <c r="BK224" s="200">
        <f t="shared" si="9"/>
        <v>0</v>
      </c>
      <c r="BL224" s="17" t="s">
        <v>320</v>
      </c>
      <c r="BM224" s="199" t="s">
        <v>2606</v>
      </c>
    </row>
    <row r="225" spans="1:65" s="2" customFormat="1" ht="21.75" customHeight="1">
      <c r="A225" s="34"/>
      <c r="B225" s="35"/>
      <c r="C225" s="239" t="s">
        <v>436</v>
      </c>
      <c r="D225" s="239" t="s">
        <v>202</v>
      </c>
      <c r="E225" s="240" t="s">
        <v>2170</v>
      </c>
      <c r="F225" s="241" t="s">
        <v>2171</v>
      </c>
      <c r="G225" s="242" t="s">
        <v>190</v>
      </c>
      <c r="H225" s="243">
        <v>1</v>
      </c>
      <c r="I225" s="244"/>
      <c r="J225" s="245">
        <f t="shared" si="0"/>
        <v>0</v>
      </c>
      <c r="K225" s="246"/>
      <c r="L225" s="247"/>
      <c r="M225" s="248" t="s">
        <v>1</v>
      </c>
      <c r="N225" s="249" t="s">
        <v>38</v>
      </c>
      <c r="O225" s="71"/>
      <c r="P225" s="197">
        <f t="shared" si="1"/>
        <v>0</v>
      </c>
      <c r="Q225" s="197">
        <v>2.2000000000000001E-3</v>
      </c>
      <c r="R225" s="197">
        <f t="shared" si="2"/>
        <v>2.2000000000000001E-3</v>
      </c>
      <c r="S225" s="197">
        <v>0</v>
      </c>
      <c r="T225" s="198">
        <f t="shared" si="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406</v>
      </c>
      <c r="AT225" s="199" t="s">
        <v>202</v>
      </c>
      <c r="AU225" s="199" t="s">
        <v>127</v>
      </c>
      <c r="AY225" s="17" t="s">
        <v>119</v>
      </c>
      <c r="BE225" s="200">
        <f t="shared" si="4"/>
        <v>0</v>
      </c>
      <c r="BF225" s="200">
        <f t="shared" si="5"/>
        <v>0</v>
      </c>
      <c r="BG225" s="200">
        <f t="shared" si="6"/>
        <v>0</v>
      </c>
      <c r="BH225" s="200">
        <f t="shared" si="7"/>
        <v>0</v>
      </c>
      <c r="BI225" s="200">
        <f t="shared" si="8"/>
        <v>0</v>
      </c>
      <c r="BJ225" s="17" t="s">
        <v>127</v>
      </c>
      <c r="BK225" s="200">
        <f t="shared" si="9"/>
        <v>0</v>
      </c>
      <c r="BL225" s="17" t="s">
        <v>320</v>
      </c>
      <c r="BM225" s="199" t="s">
        <v>2607</v>
      </c>
    </row>
    <row r="226" spans="1:65" s="2" customFormat="1" ht="16.5" customHeight="1">
      <c r="A226" s="34"/>
      <c r="B226" s="35"/>
      <c r="C226" s="187" t="s">
        <v>440</v>
      </c>
      <c r="D226" s="187" t="s">
        <v>122</v>
      </c>
      <c r="E226" s="188" t="s">
        <v>780</v>
      </c>
      <c r="F226" s="189" t="s">
        <v>781</v>
      </c>
      <c r="G226" s="190" t="s">
        <v>652</v>
      </c>
      <c r="H226" s="191">
        <v>1</v>
      </c>
      <c r="I226" s="192"/>
      <c r="J226" s="193">
        <f t="shared" si="0"/>
        <v>0</v>
      </c>
      <c r="K226" s="194"/>
      <c r="L226" s="39"/>
      <c r="M226" s="195" t="s">
        <v>1</v>
      </c>
      <c r="N226" s="196" t="s">
        <v>38</v>
      </c>
      <c r="O226" s="71"/>
      <c r="P226" s="197">
        <f t="shared" si="1"/>
        <v>0</v>
      </c>
      <c r="Q226" s="197">
        <v>0</v>
      </c>
      <c r="R226" s="197">
        <f t="shared" si="2"/>
        <v>0</v>
      </c>
      <c r="S226" s="197">
        <v>1.9460000000000002E-2</v>
      </c>
      <c r="T226" s="198">
        <f t="shared" si="3"/>
        <v>1.9460000000000002E-2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320</v>
      </c>
      <c r="AT226" s="199" t="s">
        <v>122</v>
      </c>
      <c r="AU226" s="199" t="s">
        <v>127</v>
      </c>
      <c r="AY226" s="17" t="s">
        <v>119</v>
      </c>
      <c r="BE226" s="200">
        <f t="shared" si="4"/>
        <v>0</v>
      </c>
      <c r="BF226" s="200">
        <f t="shared" si="5"/>
        <v>0</v>
      </c>
      <c r="BG226" s="200">
        <f t="shared" si="6"/>
        <v>0</v>
      </c>
      <c r="BH226" s="200">
        <f t="shared" si="7"/>
        <v>0</v>
      </c>
      <c r="BI226" s="200">
        <f t="shared" si="8"/>
        <v>0</v>
      </c>
      <c r="BJ226" s="17" t="s">
        <v>127</v>
      </c>
      <c r="BK226" s="200">
        <f t="shared" si="9"/>
        <v>0</v>
      </c>
      <c r="BL226" s="17" t="s">
        <v>320</v>
      </c>
      <c r="BM226" s="199" t="s">
        <v>2608</v>
      </c>
    </row>
    <row r="227" spans="1:65" s="2" customFormat="1" ht="21.75" customHeight="1">
      <c r="A227" s="34"/>
      <c r="B227" s="35"/>
      <c r="C227" s="187" t="s">
        <v>444</v>
      </c>
      <c r="D227" s="187" t="s">
        <v>122</v>
      </c>
      <c r="E227" s="188" t="s">
        <v>784</v>
      </c>
      <c r="F227" s="189" t="s">
        <v>785</v>
      </c>
      <c r="G227" s="190" t="s">
        <v>652</v>
      </c>
      <c r="H227" s="191">
        <v>1</v>
      </c>
      <c r="I227" s="192"/>
      <c r="J227" s="193">
        <f t="shared" si="0"/>
        <v>0</v>
      </c>
      <c r="K227" s="194"/>
      <c r="L227" s="39"/>
      <c r="M227" s="195" t="s">
        <v>1</v>
      </c>
      <c r="N227" s="196" t="s">
        <v>38</v>
      </c>
      <c r="O227" s="71"/>
      <c r="P227" s="197">
        <f t="shared" si="1"/>
        <v>0</v>
      </c>
      <c r="Q227" s="197">
        <v>1.73E-3</v>
      </c>
      <c r="R227" s="197">
        <f t="shared" si="2"/>
        <v>1.73E-3</v>
      </c>
      <c r="S227" s="197">
        <v>0</v>
      </c>
      <c r="T227" s="198">
        <f t="shared" si="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320</v>
      </c>
      <c r="AT227" s="199" t="s">
        <v>122</v>
      </c>
      <c r="AU227" s="199" t="s">
        <v>127</v>
      </c>
      <c r="AY227" s="17" t="s">
        <v>119</v>
      </c>
      <c r="BE227" s="200">
        <f t="shared" si="4"/>
        <v>0</v>
      </c>
      <c r="BF227" s="200">
        <f t="shared" si="5"/>
        <v>0</v>
      </c>
      <c r="BG227" s="200">
        <f t="shared" si="6"/>
        <v>0</v>
      </c>
      <c r="BH227" s="200">
        <f t="shared" si="7"/>
        <v>0</v>
      </c>
      <c r="BI227" s="200">
        <f t="shared" si="8"/>
        <v>0</v>
      </c>
      <c r="BJ227" s="17" t="s">
        <v>127</v>
      </c>
      <c r="BK227" s="200">
        <f t="shared" si="9"/>
        <v>0</v>
      </c>
      <c r="BL227" s="17" t="s">
        <v>320</v>
      </c>
      <c r="BM227" s="199" t="s">
        <v>2609</v>
      </c>
    </row>
    <row r="228" spans="1:65" s="2" customFormat="1" ht="24.2" customHeight="1">
      <c r="A228" s="34"/>
      <c r="B228" s="35"/>
      <c r="C228" s="239" t="s">
        <v>448</v>
      </c>
      <c r="D228" s="239" t="s">
        <v>202</v>
      </c>
      <c r="E228" s="240" t="s">
        <v>2610</v>
      </c>
      <c r="F228" s="241" t="s">
        <v>2611</v>
      </c>
      <c r="G228" s="242" t="s">
        <v>190</v>
      </c>
      <c r="H228" s="243">
        <v>1</v>
      </c>
      <c r="I228" s="244"/>
      <c r="J228" s="245">
        <f t="shared" si="0"/>
        <v>0</v>
      </c>
      <c r="K228" s="246"/>
      <c r="L228" s="247"/>
      <c r="M228" s="248" t="s">
        <v>1</v>
      </c>
      <c r="N228" s="249" t="s">
        <v>38</v>
      </c>
      <c r="O228" s="71"/>
      <c r="P228" s="197">
        <f t="shared" si="1"/>
        <v>0</v>
      </c>
      <c r="Q228" s="197">
        <v>1.7000000000000001E-2</v>
      </c>
      <c r="R228" s="197">
        <f t="shared" si="2"/>
        <v>1.7000000000000001E-2</v>
      </c>
      <c r="S228" s="197">
        <v>0</v>
      </c>
      <c r="T228" s="198">
        <f t="shared" si="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406</v>
      </c>
      <c r="AT228" s="199" t="s">
        <v>202</v>
      </c>
      <c r="AU228" s="199" t="s">
        <v>127</v>
      </c>
      <c r="AY228" s="17" t="s">
        <v>119</v>
      </c>
      <c r="BE228" s="200">
        <f t="shared" si="4"/>
        <v>0</v>
      </c>
      <c r="BF228" s="200">
        <f t="shared" si="5"/>
        <v>0</v>
      </c>
      <c r="BG228" s="200">
        <f t="shared" si="6"/>
        <v>0</v>
      </c>
      <c r="BH228" s="200">
        <f t="shared" si="7"/>
        <v>0</v>
      </c>
      <c r="BI228" s="200">
        <f t="shared" si="8"/>
        <v>0</v>
      </c>
      <c r="BJ228" s="17" t="s">
        <v>127</v>
      </c>
      <c r="BK228" s="200">
        <f t="shared" si="9"/>
        <v>0</v>
      </c>
      <c r="BL228" s="17" t="s">
        <v>320</v>
      </c>
      <c r="BM228" s="199" t="s">
        <v>2612</v>
      </c>
    </row>
    <row r="229" spans="1:65" s="2" customFormat="1" ht="16.5" customHeight="1">
      <c r="A229" s="34"/>
      <c r="B229" s="35"/>
      <c r="C229" s="187" t="s">
        <v>454</v>
      </c>
      <c r="D229" s="187" t="s">
        <v>122</v>
      </c>
      <c r="E229" s="188" t="s">
        <v>792</v>
      </c>
      <c r="F229" s="189" t="s">
        <v>793</v>
      </c>
      <c r="G229" s="190" t="s">
        <v>652</v>
      </c>
      <c r="H229" s="191">
        <v>1</v>
      </c>
      <c r="I229" s="192"/>
      <c r="J229" s="193">
        <f t="shared" si="0"/>
        <v>0</v>
      </c>
      <c r="K229" s="194"/>
      <c r="L229" s="39"/>
      <c r="M229" s="195" t="s">
        <v>1</v>
      </c>
      <c r="N229" s="196" t="s">
        <v>38</v>
      </c>
      <c r="O229" s="71"/>
      <c r="P229" s="197">
        <f t="shared" si="1"/>
        <v>0</v>
      </c>
      <c r="Q229" s="197">
        <v>0</v>
      </c>
      <c r="R229" s="197">
        <f t="shared" si="2"/>
        <v>0</v>
      </c>
      <c r="S229" s="197">
        <v>3.2899999999999999E-2</v>
      </c>
      <c r="T229" s="198">
        <f t="shared" si="3"/>
        <v>3.2899999999999999E-2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9" t="s">
        <v>320</v>
      </c>
      <c r="AT229" s="199" t="s">
        <v>122</v>
      </c>
      <c r="AU229" s="199" t="s">
        <v>127</v>
      </c>
      <c r="AY229" s="17" t="s">
        <v>119</v>
      </c>
      <c r="BE229" s="200">
        <f t="shared" si="4"/>
        <v>0</v>
      </c>
      <c r="BF229" s="200">
        <f t="shared" si="5"/>
        <v>0</v>
      </c>
      <c r="BG229" s="200">
        <f t="shared" si="6"/>
        <v>0</v>
      </c>
      <c r="BH229" s="200">
        <f t="shared" si="7"/>
        <v>0</v>
      </c>
      <c r="BI229" s="200">
        <f t="shared" si="8"/>
        <v>0</v>
      </c>
      <c r="BJ229" s="17" t="s">
        <v>127</v>
      </c>
      <c r="BK229" s="200">
        <f t="shared" si="9"/>
        <v>0</v>
      </c>
      <c r="BL229" s="17" t="s">
        <v>320</v>
      </c>
      <c r="BM229" s="199" t="s">
        <v>2613</v>
      </c>
    </row>
    <row r="230" spans="1:65" s="2" customFormat="1" ht="21.75" customHeight="1">
      <c r="A230" s="34"/>
      <c r="B230" s="35"/>
      <c r="C230" s="187" t="s">
        <v>458</v>
      </c>
      <c r="D230" s="187" t="s">
        <v>122</v>
      </c>
      <c r="E230" s="188" t="s">
        <v>2614</v>
      </c>
      <c r="F230" s="189" t="s">
        <v>2615</v>
      </c>
      <c r="G230" s="190" t="s">
        <v>652</v>
      </c>
      <c r="H230" s="191">
        <v>1</v>
      </c>
      <c r="I230" s="192"/>
      <c r="J230" s="193">
        <f t="shared" si="0"/>
        <v>0</v>
      </c>
      <c r="K230" s="194"/>
      <c r="L230" s="39"/>
      <c r="M230" s="195" t="s">
        <v>1</v>
      </c>
      <c r="N230" s="196" t="s">
        <v>38</v>
      </c>
      <c r="O230" s="71"/>
      <c r="P230" s="197">
        <f t="shared" si="1"/>
        <v>0</v>
      </c>
      <c r="Q230" s="197">
        <v>1.57E-3</v>
      </c>
      <c r="R230" s="197">
        <f t="shared" si="2"/>
        <v>1.57E-3</v>
      </c>
      <c r="S230" s="197">
        <v>0</v>
      </c>
      <c r="T230" s="198">
        <f t="shared" si="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320</v>
      </c>
      <c r="AT230" s="199" t="s">
        <v>122</v>
      </c>
      <c r="AU230" s="199" t="s">
        <v>127</v>
      </c>
      <c r="AY230" s="17" t="s">
        <v>119</v>
      </c>
      <c r="BE230" s="200">
        <f t="shared" si="4"/>
        <v>0</v>
      </c>
      <c r="BF230" s="200">
        <f t="shared" si="5"/>
        <v>0</v>
      </c>
      <c r="BG230" s="200">
        <f t="shared" si="6"/>
        <v>0</v>
      </c>
      <c r="BH230" s="200">
        <f t="shared" si="7"/>
        <v>0</v>
      </c>
      <c r="BI230" s="200">
        <f t="shared" si="8"/>
        <v>0</v>
      </c>
      <c r="BJ230" s="17" t="s">
        <v>127</v>
      </c>
      <c r="BK230" s="200">
        <f t="shared" si="9"/>
        <v>0</v>
      </c>
      <c r="BL230" s="17" t="s">
        <v>320</v>
      </c>
      <c r="BM230" s="199" t="s">
        <v>2616</v>
      </c>
    </row>
    <row r="231" spans="1:65" s="2" customFormat="1" ht="24.2" customHeight="1">
      <c r="A231" s="34"/>
      <c r="B231" s="35"/>
      <c r="C231" s="239" t="s">
        <v>462</v>
      </c>
      <c r="D231" s="239" t="s">
        <v>202</v>
      </c>
      <c r="E231" s="240" t="s">
        <v>2617</v>
      </c>
      <c r="F231" s="241" t="s">
        <v>2618</v>
      </c>
      <c r="G231" s="242" t="s">
        <v>190</v>
      </c>
      <c r="H231" s="243">
        <v>1</v>
      </c>
      <c r="I231" s="244"/>
      <c r="J231" s="245">
        <f t="shared" si="0"/>
        <v>0</v>
      </c>
      <c r="K231" s="246"/>
      <c r="L231" s="247"/>
      <c r="M231" s="248" t="s">
        <v>1</v>
      </c>
      <c r="N231" s="249" t="s">
        <v>38</v>
      </c>
      <c r="O231" s="71"/>
      <c r="P231" s="197">
        <f t="shared" si="1"/>
        <v>0</v>
      </c>
      <c r="Q231" s="197">
        <v>1.6500000000000001E-2</v>
      </c>
      <c r="R231" s="197">
        <f t="shared" si="2"/>
        <v>1.6500000000000001E-2</v>
      </c>
      <c r="S231" s="197">
        <v>0</v>
      </c>
      <c r="T231" s="198">
        <f t="shared" si="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9" t="s">
        <v>406</v>
      </c>
      <c r="AT231" s="199" t="s">
        <v>202</v>
      </c>
      <c r="AU231" s="199" t="s">
        <v>127</v>
      </c>
      <c r="AY231" s="17" t="s">
        <v>119</v>
      </c>
      <c r="BE231" s="200">
        <f t="shared" si="4"/>
        <v>0</v>
      </c>
      <c r="BF231" s="200">
        <f t="shared" si="5"/>
        <v>0</v>
      </c>
      <c r="BG231" s="200">
        <f t="shared" si="6"/>
        <v>0</v>
      </c>
      <c r="BH231" s="200">
        <f t="shared" si="7"/>
        <v>0</v>
      </c>
      <c r="BI231" s="200">
        <f t="shared" si="8"/>
        <v>0</v>
      </c>
      <c r="BJ231" s="17" t="s">
        <v>127</v>
      </c>
      <c r="BK231" s="200">
        <f t="shared" si="9"/>
        <v>0</v>
      </c>
      <c r="BL231" s="17" t="s">
        <v>320</v>
      </c>
      <c r="BM231" s="199" t="s">
        <v>2619</v>
      </c>
    </row>
    <row r="232" spans="1:65" s="2" customFormat="1" ht="24.2" customHeight="1">
      <c r="A232" s="34"/>
      <c r="B232" s="35"/>
      <c r="C232" s="239" t="s">
        <v>466</v>
      </c>
      <c r="D232" s="239" t="s">
        <v>202</v>
      </c>
      <c r="E232" s="240" t="s">
        <v>2620</v>
      </c>
      <c r="F232" s="241" t="s">
        <v>2621</v>
      </c>
      <c r="G232" s="242" t="s">
        <v>2622</v>
      </c>
      <c r="H232" s="243">
        <v>1</v>
      </c>
      <c r="I232" s="244"/>
      <c r="J232" s="245">
        <f t="shared" si="0"/>
        <v>0</v>
      </c>
      <c r="K232" s="246"/>
      <c r="L232" s="247"/>
      <c r="M232" s="248" t="s">
        <v>1</v>
      </c>
      <c r="N232" s="249" t="s">
        <v>38</v>
      </c>
      <c r="O232" s="71"/>
      <c r="P232" s="197">
        <f t="shared" si="1"/>
        <v>0</v>
      </c>
      <c r="Q232" s="197">
        <v>8.0000000000000004E-4</v>
      </c>
      <c r="R232" s="197">
        <f t="shared" si="2"/>
        <v>8.0000000000000004E-4</v>
      </c>
      <c r="S232" s="197">
        <v>0</v>
      </c>
      <c r="T232" s="198">
        <f t="shared" si="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406</v>
      </c>
      <c r="AT232" s="199" t="s">
        <v>202</v>
      </c>
      <c r="AU232" s="199" t="s">
        <v>127</v>
      </c>
      <c r="AY232" s="17" t="s">
        <v>119</v>
      </c>
      <c r="BE232" s="200">
        <f t="shared" si="4"/>
        <v>0</v>
      </c>
      <c r="BF232" s="200">
        <f t="shared" si="5"/>
        <v>0</v>
      </c>
      <c r="BG232" s="200">
        <f t="shared" si="6"/>
        <v>0</v>
      </c>
      <c r="BH232" s="200">
        <f t="shared" si="7"/>
        <v>0</v>
      </c>
      <c r="BI232" s="200">
        <f t="shared" si="8"/>
        <v>0</v>
      </c>
      <c r="BJ232" s="17" t="s">
        <v>127</v>
      </c>
      <c r="BK232" s="200">
        <f t="shared" si="9"/>
        <v>0</v>
      </c>
      <c r="BL232" s="17" t="s">
        <v>320</v>
      </c>
      <c r="BM232" s="199" t="s">
        <v>2623</v>
      </c>
    </row>
    <row r="233" spans="1:65" s="2" customFormat="1" ht="24.2" customHeight="1">
      <c r="A233" s="34"/>
      <c r="B233" s="35"/>
      <c r="C233" s="187" t="s">
        <v>471</v>
      </c>
      <c r="D233" s="187" t="s">
        <v>122</v>
      </c>
      <c r="E233" s="188" t="s">
        <v>808</v>
      </c>
      <c r="F233" s="189" t="s">
        <v>809</v>
      </c>
      <c r="G233" s="190" t="s">
        <v>190</v>
      </c>
      <c r="H233" s="191">
        <v>1</v>
      </c>
      <c r="I233" s="192"/>
      <c r="J233" s="193">
        <f t="shared" si="0"/>
        <v>0</v>
      </c>
      <c r="K233" s="194"/>
      <c r="L233" s="39"/>
      <c r="M233" s="195" t="s">
        <v>1</v>
      </c>
      <c r="N233" s="196" t="s">
        <v>38</v>
      </c>
      <c r="O233" s="71"/>
      <c r="P233" s="197">
        <f t="shared" si="1"/>
        <v>0</v>
      </c>
      <c r="Q233" s="197">
        <v>0</v>
      </c>
      <c r="R233" s="197">
        <f t="shared" si="2"/>
        <v>0</v>
      </c>
      <c r="S233" s="197">
        <v>0</v>
      </c>
      <c r="T233" s="198">
        <f t="shared" si="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126</v>
      </c>
      <c r="AT233" s="199" t="s">
        <v>122</v>
      </c>
      <c r="AU233" s="199" t="s">
        <v>127</v>
      </c>
      <c r="AY233" s="17" t="s">
        <v>119</v>
      </c>
      <c r="BE233" s="200">
        <f t="shared" si="4"/>
        <v>0</v>
      </c>
      <c r="BF233" s="200">
        <f t="shared" si="5"/>
        <v>0</v>
      </c>
      <c r="BG233" s="200">
        <f t="shared" si="6"/>
        <v>0</v>
      </c>
      <c r="BH233" s="200">
        <f t="shared" si="7"/>
        <v>0</v>
      </c>
      <c r="BI233" s="200">
        <f t="shared" si="8"/>
        <v>0</v>
      </c>
      <c r="BJ233" s="17" t="s">
        <v>127</v>
      </c>
      <c r="BK233" s="200">
        <f t="shared" si="9"/>
        <v>0</v>
      </c>
      <c r="BL233" s="17" t="s">
        <v>126</v>
      </c>
      <c r="BM233" s="199" t="s">
        <v>2624</v>
      </c>
    </row>
    <row r="234" spans="1:65" s="2" customFormat="1" ht="24.2" customHeight="1">
      <c r="A234" s="34"/>
      <c r="B234" s="35"/>
      <c r="C234" s="239" t="s">
        <v>477</v>
      </c>
      <c r="D234" s="239" t="s">
        <v>202</v>
      </c>
      <c r="E234" s="240" t="s">
        <v>812</v>
      </c>
      <c r="F234" s="241" t="s">
        <v>813</v>
      </c>
      <c r="G234" s="242" t="s">
        <v>190</v>
      </c>
      <c r="H234" s="243">
        <v>1</v>
      </c>
      <c r="I234" s="244"/>
      <c r="J234" s="245">
        <f t="shared" si="0"/>
        <v>0</v>
      </c>
      <c r="K234" s="246"/>
      <c r="L234" s="247"/>
      <c r="M234" s="248" t="s">
        <v>1</v>
      </c>
      <c r="N234" s="249" t="s">
        <v>38</v>
      </c>
      <c r="O234" s="71"/>
      <c r="P234" s="197">
        <f t="shared" si="1"/>
        <v>0</v>
      </c>
      <c r="Q234" s="197">
        <v>5.0000000000000001E-4</v>
      </c>
      <c r="R234" s="197">
        <f t="shared" si="2"/>
        <v>5.0000000000000001E-4</v>
      </c>
      <c r="S234" s="197">
        <v>0</v>
      </c>
      <c r="T234" s="198">
        <f t="shared" si="3"/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205</v>
      </c>
      <c r="AT234" s="199" t="s">
        <v>202</v>
      </c>
      <c r="AU234" s="199" t="s">
        <v>127</v>
      </c>
      <c r="AY234" s="17" t="s">
        <v>119</v>
      </c>
      <c r="BE234" s="200">
        <f t="shared" si="4"/>
        <v>0</v>
      </c>
      <c r="BF234" s="200">
        <f t="shared" si="5"/>
        <v>0</v>
      </c>
      <c r="BG234" s="200">
        <f t="shared" si="6"/>
        <v>0</v>
      </c>
      <c r="BH234" s="200">
        <f t="shared" si="7"/>
        <v>0</v>
      </c>
      <c r="BI234" s="200">
        <f t="shared" si="8"/>
        <v>0</v>
      </c>
      <c r="BJ234" s="17" t="s">
        <v>127</v>
      </c>
      <c r="BK234" s="200">
        <f t="shared" si="9"/>
        <v>0</v>
      </c>
      <c r="BL234" s="17" t="s">
        <v>126</v>
      </c>
      <c r="BM234" s="199" t="s">
        <v>2625</v>
      </c>
    </row>
    <row r="235" spans="1:65" s="2" customFormat="1" ht="16.5" customHeight="1">
      <c r="A235" s="34"/>
      <c r="B235" s="35"/>
      <c r="C235" s="187" t="s">
        <v>481</v>
      </c>
      <c r="D235" s="187" t="s">
        <v>122</v>
      </c>
      <c r="E235" s="188" t="s">
        <v>824</v>
      </c>
      <c r="F235" s="189" t="s">
        <v>825</v>
      </c>
      <c r="G235" s="190" t="s">
        <v>190</v>
      </c>
      <c r="H235" s="191">
        <v>1</v>
      </c>
      <c r="I235" s="192"/>
      <c r="J235" s="193">
        <f t="shared" si="0"/>
        <v>0</v>
      </c>
      <c r="K235" s="194"/>
      <c r="L235" s="39"/>
      <c r="M235" s="195" t="s">
        <v>1</v>
      </c>
      <c r="N235" s="196" t="s">
        <v>38</v>
      </c>
      <c r="O235" s="71"/>
      <c r="P235" s="197">
        <f t="shared" si="1"/>
        <v>0</v>
      </c>
      <c r="Q235" s="197">
        <v>0</v>
      </c>
      <c r="R235" s="197">
        <f t="shared" si="2"/>
        <v>0</v>
      </c>
      <c r="S235" s="197">
        <v>4.8999999999999998E-4</v>
      </c>
      <c r="T235" s="198">
        <f t="shared" si="3"/>
        <v>4.8999999999999998E-4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320</v>
      </c>
      <c r="AT235" s="199" t="s">
        <v>122</v>
      </c>
      <c r="AU235" s="199" t="s">
        <v>127</v>
      </c>
      <c r="AY235" s="17" t="s">
        <v>119</v>
      </c>
      <c r="BE235" s="200">
        <f t="shared" si="4"/>
        <v>0</v>
      </c>
      <c r="BF235" s="200">
        <f t="shared" si="5"/>
        <v>0</v>
      </c>
      <c r="BG235" s="200">
        <f t="shared" si="6"/>
        <v>0</v>
      </c>
      <c r="BH235" s="200">
        <f t="shared" si="7"/>
        <v>0</v>
      </c>
      <c r="BI235" s="200">
        <f t="shared" si="8"/>
        <v>0</v>
      </c>
      <c r="BJ235" s="17" t="s">
        <v>127</v>
      </c>
      <c r="BK235" s="200">
        <f t="shared" si="9"/>
        <v>0</v>
      </c>
      <c r="BL235" s="17" t="s">
        <v>320</v>
      </c>
      <c r="BM235" s="199" t="s">
        <v>2626</v>
      </c>
    </row>
    <row r="236" spans="1:65" s="13" customFormat="1" ht="11.25">
      <c r="B236" s="201"/>
      <c r="C236" s="202"/>
      <c r="D236" s="203" t="s">
        <v>129</v>
      </c>
      <c r="E236" s="204" t="s">
        <v>1</v>
      </c>
      <c r="F236" s="205" t="s">
        <v>421</v>
      </c>
      <c r="G236" s="202"/>
      <c r="H236" s="204" t="s">
        <v>1</v>
      </c>
      <c r="I236" s="206"/>
      <c r="J236" s="202"/>
      <c r="K236" s="202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129</v>
      </c>
      <c r="AU236" s="211" t="s">
        <v>127</v>
      </c>
      <c r="AV236" s="13" t="s">
        <v>80</v>
      </c>
      <c r="AW236" s="13" t="s">
        <v>30</v>
      </c>
      <c r="AX236" s="13" t="s">
        <v>72</v>
      </c>
      <c r="AY236" s="211" t="s">
        <v>119</v>
      </c>
    </row>
    <row r="237" spans="1:65" s="14" customFormat="1" ht="11.25">
      <c r="B237" s="212"/>
      <c r="C237" s="213"/>
      <c r="D237" s="203" t="s">
        <v>129</v>
      </c>
      <c r="E237" s="214" t="s">
        <v>1</v>
      </c>
      <c r="F237" s="215" t="s">
        <v>80</v>
      </c>
      <c r="G237" s="213"/>
      <c r="H237" s="216">
        <v>1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129</v>
      </c>
      <c r="AU237" s="222" t="s">
        <v>127</v>
      </c>
      <c r="AV237" s="14" t="s">
        <v>127</v>
      </c>
      <c r="AW237" s="14" t="s">
        <v>30</v>
      </c>
      <c r="AX237" s="14" t="s">
        <v>80</v>
      </c>
      <c r="AY237" s="222" t="s">
        <v>119</v>
      </c>
    </row>
    <row r="238" spans="1:65" s="2" customFormat="1" ht="16.5" customHeight="1">
      <c r="A238" s="34"/>
      <c r="B238" s="35"/>
      <c r="C238" s="187" t="s">
        <v>489</v>
      </c>
      <c r="D238" s="187" t="s">
        <v>122</v>
      </c>
      <c r="E238" s="188" t="s">
        <v>828</v>
      </c>
      <c r="F238" s="189" t="s">
        <v>829</v>
      </c>
      <c r="G238" s="190" t="s">
        <v>190</v>
      </c>
      <c r="H238" s="191">
        <v>1</v>
      </c>
      <c r="I238" s="192"/>
      <c r="J238" s="193">
        <f>ROUND(I238*H238,2)</f>
        <v>0</v>
      </c>
      <c r="K238" s="194"/>
      <c r="L238" s="39"/>
      <c r="M238" s="195" t="s">
        <v>1</v>
      </c>
      <c r="N238" s="196" t="s">
        <v>38</v>
      </c>
      <c r="O238" s="71"/>
      <c r="P238" s="197">
        <f>O238*H238</f>
        <v>0</v>
      </c>
      <c r="Q238" s="197">
        <v>1.09E-3</v>
      </c>
      <c r="R238" s="197">
        <f>Q238*H238</f>
        <v>1.09E-3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320</v>
      </c>
      <c r="AT238" s="199" t="s">
        <v>122</v>
      </c>
      <c r="AU238" s="199" t="s">
        <v>127</v>
      </c>
      <c r="AY238" s="17" t="s">
        <v>119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127</v>
      </c>
      <c r="BK238" s="200">
        <f>ROUND(I238*H238,2)</f>
        <v>0</v>
      </c>
      <c r="BL238" s="17" t="s">
        <v>320</v>
      </c>
      <c r="BM238" s="199" t="s">
        <v>2627</v>
      </c>
    </row>
    <row r="239" spans="1:65" s="13" customFormat="1" ht="11.25">
      <c r="B239" s="201"/>
      <c r="C239" s="202"/>
      <c r="D239" s="203" t="s">
        <v>129</v>
      </c>
      <c r="E239" s="204" t="s">
        <v>1</v>
      </c>
      <c r="F239" s="205" t="s">
        <v>421</v>
      </c>
      <c r="G239" s="202"/>
      <c r="H239" s="204" t="s">
        <v>1</v>
      </c>
      <c r="I239" s="206"/>
      <c r="J239" s="202"/>
      <c r="K239" s="202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129</v>
      </c>
      <c r="AU239" s="211" t="s">
        <v>127</v>
      </c>
      <c r="AV239" s="13" t="s">
        <v>80</v>
      </c>
      <c r="AW239" s="13" t="s">
        <v>30</v>
      </c>
      <c r="AX239" s="13" t="s">
        <v>72</v>
      </c>
      <c r="AY239" s="211" t="s">
        <v>119</v>
      </c>
    </row>
    <row r="240" spans="1:65" s="14" customFormat="1" ht="11.25">
      <c r="B240" s="212"/>
      <c r="C240" s="213"/>
      <c r="D240" s="203" t="s">
        <v>129</v>
      </c>
      <c r="E240" s="214" t="s">
        <v>1</v>
      </c>
      <c r="F240" s="215" t="s">
        <v>80</v>
      </c>
      <c r="G240" s="213"/>
      <c r="H240" s="216">
        <v>1</v>
      </c>
      <c r="I240" s="217"/>
      <c r="J240" s="213"/>
      <c r="K240" s="213"/>
      <c r="L240" s="218"/>
      <c r="M240" s="219"/>
      <c r="N240" s="220"/>
      <c r="O240" s="220"/>
      <c r="P240" s="220"/>
      <c r="Q240" s="220"/>
      <c r="R240" s="220"/>
      <c r="S240" s="220"/>
      <c r="T240" s="221"/>
      <c r="AT240" s="222" t="s">
        <v>129</v>
      </c>
      <c r="AU240" s="222" t="s">
        <v>127</v>
      </c>
      <c r="AV240" s="14" t="s">
        <v>127</v>
      </c>
      <c r="AW240" s="14" t="s">
        <v>30</v>
      </c>
      <c r="AX240" s="14" t="s">
        <v>80</v>
      </c>
      <c r="AY240" s="222" t="s">
        <v>119</v>
      </c>
    </row>
    <row r="241" spans="1:65" s="2" customFormat="1" ht="16.5" customHeight="1">
      <c r="A241" s="34"/>
      <c r="B241" s="35"/>
      <c r="C241" s="187" t="s">
        <v>497</v>
      </c>
      <c r="D241" s="187" t="s">
        <v>122</v>
      </c>
      <c r="E241" s="188" t="s">
        <v>833</v>
      </c>
      <c r="F241" s="189" t="s">
        <v>834</v>
      </c>
      <c r="G241" s="190" t="s">
        <v>652</v>
      </c>
      <c r="H241" s="191">
        <v>1</v>
      </c>
      <c r="I241" s="192"/>
      <c r="J241" s="193">
        <f>ROUND(I241*H241,2)</f>
        <v>0</v>
      </c>
      <c r="K241" s="194"/>
      <c r="L241" s="39"/>
      <c r="M241" s="195" t="s">
        <v>1</v>
      </c>
      <c r="N241" s="196" t="s">
        <v>38</v>
      </c>
      <c r="O241" s="71"/>
      <c r="P241" s="197">
        <f>O241*H241</f>
        <v>0</v>
      </c>
      <c r="Q241" s="197">
        <v>0</v>
      </c>
      <c r="R241" s="197">
        <f>Q241*H241</f>
        <v>0</v>
      </c>
      <c r="S241" s="197">
        <v>1.56E-3</v>
      </c>
      <c r="T241" s="198">
        <f>S241*H241</f>
        <v>1.56E-3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9" t="s">
        <v>320</v>
      </c>
      <c r="AT241" s="199" t="s">
        <v>122</v>
      </c>
      <c r="AU241" s="199" t="s">
        <v>127</v>
      </c>
      <c r="AY241" s="17" t="s">
        <v>119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7" t="s">
        <v>127</v>
      </c>
      <c r="BK241" s="200">
        <f>ROUND(I241*H241,2)</f>
        <v>0</v>
      </c>
      <c r="BL241" s="17" t="s">
        <v>320</v>
      </c>
      <c r="BM241" s="199" t="s">
        <v>2628</v>
      </c>
    </row>
    <row r="242" spans="1:65" s="13" customFormat="1" ht="11.25">
      <c r="B242" s="201"/>
      <c r="C242" s="202"/>
      <c r="D242" s="203" t="s">
        <v>129</v>
      </c>
      <c r="E242" s="204" t="s">
        <v>1</v>
      </c>
      <c r="F242" s="205" t="s">
        <v>836</v>
      </c>
      <c r="G242" s="202"/>
      <c r="H242" s="204" t="s">
        <v>1</v>
      </c>
      <c r="I242" s="206"/>
      <c r="J242" s="202"/>
      <c r="K242" s="202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129</v>
      </c>
      <c r="AU242" s="211" t="s">
        <v>127</v>
      </c>
      <c r="AV242" s="13" t="s">
        <v>80</v>
      </c>
      <c r="AW242" s="13" t="s">
        <v>30</v>
      </c>
      <c r="AX242" s="13" t="s">
        <v>72</v>
      </c>
      <c r="AY242" s="211" t="s">
        <v>119</v>
      </c>
    </row>
    <row r="243" spans="1:65" s="14" customFormat="1" ht="11.25">
      <c r="B243" s="212"/>
      <c r="C243" s="213"/>
      <c r="D243" s="203" t="s">
        <v>129</v>
      </c>
      <c r="E243" s="214" t="s">
        <v>1</v>
      </c>
      <c r="F243" s="215" t="s">
        <v>80</v>
      </c>
      <c r="G243" s="213"/>
      <c r="H243" s="216">
        <v>1</v>
      </c>
      <c r="I243" s="217"/>
      <c r="J243" s="213"/>
      <c r="K243" s="213"/>
      <c r="L243" s="218"/>
      <c r="M243" s="219"/>
      <c r="N243" s="220"/>
      <c r="O243" s="220"/>
      <c r="P243" s="220"/>
      <c r="Q243" s="220"/>
      <c r="R243" s="220"/>
      <c r="S243" s="220"/>
      <c r="T243" s="221"/>
      <c r="AT243" s="222" t="s">
        <v>129</v>
      </c>
      <c r="AU243" s="222" t="s">
        <v>127</v>
      </c>
      <c r="AV243" s="14" t="s">
        <v>127</v>
      </c>
      <c r="AW243" s="14" t="s">
        <v>30</v>
      </c>
      <c r="AX243" s="14" t="s">
        <v>80</v>
      </c>
      <c r="AY243" s="222" t="s">
        <v>119</v>
      </c>
    </row>
    <row r="244" spans="1:65" s="2" customFormat="1" ht="16.5" customHeight="1">
      <c r="A244" s="34"/>
      <c r="B244" s="35"/>
      <c r="C244" s="187" t="s">
        <v>502</v>
      </c>
      <c r="D244" s="187" t="s">
        <v>122</v>
      </c>
      <c r="E244" s="188" t="s">
        <v>2177</v>
      </c>
      <c r="F244" s="189" t="s">
        <v>2178</v>
      </c>
      <c r="G244" s="190" t="s">
        <v>652</v>
      </c>
      <c r="H244" s="191">
        <v>2</v>
      </c>
      <c r="I244" s="192"/>
      <c r="J244" s="193">
        <f>ROUND(I244*H244,2)</f>
        <v>0</v>
      </c>
      <c r="K244" s="194"/>
      <c r="L244" s="39"/>
      <c r="M244" s="195" t="s">
        <v>1</v>
      </c>
      <c r="N244" s="196" t="s">
        <v>38</v>
      </c>
      <c r="O244" s="71"/>
      <c r="P244" s="197">
        <f>O244*H244</f>
        <v>0</v>
      </c>
      <c r="Q244" s="197">
        <v>0</v>
      </c>
      <c r="R244" s="197">
        <f>Q244*H244</f>
        <v>0</v>
      </c>
      <c r="S244" s="197">
        <v>8.5999999999999998E-4</v>
      </c>
      <c r="T244" s="198">
        <f>S244*H244</f>
        <v>1.72E-3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320</v>
      </c>
      <c r="AT244" s="199" t="s">
        <v>122</v>
      </c>
      <c r="AU244" s="199" t="s">
        <v>127</v>
      </c>
      <c r="AY244" s="17" t="s">
        <v>119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7" t="s">
        <v>127</v>
      </c>
      <c r="BK244" s="200">
        <f>ROUND(I244*H244,2)</f>
        <v>0</v>
      </c>
      <c r="BL244" s="17" t="s">
        <v>320</v>
      </c>
      <c r="BM244" s="199" t="s">
        <v>2629</v>
      </c>
    </row>
    <row r="245" spans="1:65" s="13" customFormat="1" ht="11.25">
      <c r="B245" s="201"/>
      <c r="C245" s="202"/>
      <c r="D245" s="203" t="s">
        <v>129</v>
      </c>
      <c r="E245" s="204" t="s">
        <v>1</v>
      </c>
      <c r="F245" s="205" t="s">
        <v>2630</v>
      </c>
      <c r="G245" s="202"/>
      <c r="H245" s="204" t="s">
        <v>1</v>
      </c>
      <c r="I245" s="206"/>
      <c r="J245" s="202"/>
      <c r="K245" s="202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129</v>
      </c>
      <c r="AU245" s="211" t="s">
        <v>127</v>
      </c>
      <c r="AV245" s="13" t="s">
        <v>80</v>
      </c>
      <c r="AW245" s="13" t="s">
        <v>30</v>
      </c>
      <c r="AX245" s="13" t="s">
        <v>72</v>
      </c>
      <c r="AY245" s="211" t="s">
        <v>119</v>
      </c>
    </row>
    <row r="246" spans="1:65" s="14" customFormat="1" ht="11.25">
      <c r="B246" s="212"/>
      <c r="C246" s="213"/>
      <c r="D246" s="203" t="s">
        <v>129</v>
      </c>
      <c r="E246" s="214" t="s">
        <v>1</v>
      </c>
      <c r="F246" s="215" t="s">
        <v>350</v>
      </c>
      <c r="G246" s="213"/>
      <c r="H246" s="216">
        <v>2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129</v>
      </c>
      <c r="AU246" s="222" t="s">
        <v>127</v>
      </c>
      <c r="AV246" s="14" t="s">
        <v>127</v>
      </c>
      <c r="AW246" s="14" t="s">
        <v>30</v>
      </c>
      <c r="AX246" s="14" t="s">
        <v>80</v>
      </c>
      <c r="AY246" s="222" t="s">
        <v>119</v>
      </c>
    </row>
    <row r="247" spans="1:65" s="2" customFormat="1" ht="24.2" customHeight="1">
      <c r="A247" s="34"/>
      <c r="B247" s="35"/>
      <c r="C247" s="187" t="s">
        <v>506</v>
      </c>
      <c r="D247" s="187" t="s">
        <v>122</v>
      </c>
      <c r="E247" s="188" t="s">
        <v>838</v>
      </c>
      <c r="F247" s="189" t="s">
        <v>839</v>
      </c>
      <c r="G247" s="190" t="s">
        <v>190</v>
      </c>
      <c r="H247" s="191">
        <v>2</v>
      </c>
      <c r="I247" s="192"/>
      <c r="J247" s="193">
        <f>ROUND(I247*H247,2)</f>
        <v>0</v>
      </c>
      <c r="K247" s="194"/>
      <c r="L247" s="39"/>
      <c r="M247" s="195" t="s">
        <v>1</v>
      </c>
      <c r="N247" s="196" t="s">
        <v>38</v>
      </c>
      <c r="O247" s="71"/>
      <c r="P247" s="197">
        <f>O247*H247</f>
        <v>0</v>
      </c>
      <c r="Q247" s="197">
        <v>4.0000000000000003E-5</v>
      </c>
      <c r="R247" s="197">
        <f>Q247*H247</f>
        <v>8.0000000000000007E-5</v>
      </c>
      <c r="S247" s="197">
        <v>0</v>
      </c>
      <c r="T247" s="19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9" t="s">
        <v>320</v>
      </c>
      <c r="AT247" s="199" t="s">
        <v>122</v>
      </c>
      <c r="AU247" s="199" t="s">
        <v>127</v>
      </c>
      <c r="AY247" s="17" t="s">
        <v>119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127</v>
      </c>
      <c r="BK247" s="200">
        <f>ROUND(I247*H247,2)</f>
        <v>0</v>
      </c>
      <c r="BL247" s="17" t="s">
        <v>320</v>
      </c>
      <c r="BM247" s="199" t="s">
        <v>2631</v>
      </c>
    </row>
    <row r="248" spans="1:65" s="2" customFormat="1" ht="24.2" customHeight="1">
      <c r="A248" s="34"/>
      <c r="B248" s="35"/>
      <c r="C248" s="239" t="s">
        <v>510</v>
      </c>
      <c r="D248" s="239" t="s">
        <v>202</v>
      </c>
      <c r="E248" s="240" t="s">
        <v>2181</v>
      </c>
      <c r="F248" s="241" t="s">
        <v>2182</v>
      </c>
      <c r="G248" s="242" t="s">
        <v>190</v>
      </c>
      <c r="H248" s="243">
        <v>2</v>
      </c>
      <c r="I248" s="244"/>
      <c r="J248" s="245">
        <f>ROUND(I248*H248,2)</f>
        <v>0</v>
      </c>
      <c r="K248" s="246"/>
      <c r="L248" s="247"/>
      <c r="M248" s="248" t="s">
        <v>1</v>
      </c>
      <c r="N248" s="249" t="s">
        <v>38</v>
      </c>
      <c r="O248" s="71"/>
      <c r="P248" s="197">
        <f>O248*H248</f>
        <v>0</v>
      </c>
      <c r="Q248" s="197">
        <v>1.1900000000000001E-3</v>
      </c>
      <c r="R248" s="197">
        <f>Q248*H248</f>
        <v>2.3800000000000002E-3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406</v>
      </c>
      <c r="AT248" s="199" t="s">
        <v>202</v>
      </c>
      <c r="AU248" s="199" t="s">
        <v>127</v>
      </c>
      <c r="AY248" s="17" t="s">
        <v>119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7" t="s">
        <v>127</v>
      </c>
      <c r="BK248" s="200">
        <f>ROUND(I248*H248,2)</f>
        <v>0</v>
      </c>
      <c r="BL248" s="17" t="s">
        <v>320</v>
      </c>
      <c r="BM248" s="199" t="s">
        <v>2632</v>
      </c>
    </row>
    <row r="249" spans="1:65" s="2" customFormat="1" ht="24.2" customHeight="1">
      <c r="A249" s="34"/>
      <c r="B249" s="35"/>
      <c r="C249" s="187" t="s">
        <v>514</v>
      </c>
      <c r="D249" s="187" t="s">
        <v>122</v>
      </c>
      <c r="E249" s="188" t="s">
        <v>2184</v>
      </c>
      <c r="F249" s="189" t="s">
        <v>2185</v>
      </c>
      <c r="G249" s="190" t="s">
        <v>652</v>
      </c>
      <c r="H249" s="191">
        <v>1</v>
      </c>
      <c r="I249" s="192"/>
      <c r="J249" s="193">
        <f>ROUND(I249*H249,2)</f>
        <v>0</v>
      </c>
      <c r="K249" s="194"/>
      <c r="L249" s="39"/>
      <c r="M249" s="195" t="s">
        <v>1</v>
      </c>
      <c r="N249" s="196" t="s">
        <v>38</v>
      </c>
      <c r="O249" s="71"/>
      <c r="P249" s="197">
        <f>O249*H249</f>
        <v>0</v>
      </c>
      <c r="Q249" s="197">
        <v>4.4000000000000002E-4</v>
      </c>
      <c r="R249" s="197">
        <f>Q249*H249</f>
        <v>4.4000000000000002E-4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320</v>
      </c>
      <c r="AT249" s="199" t="s">
        <v>122</v>
      </c>
      <c r="AU249" s="199" t="s">
        <v>127</v>
      </c>
      <c r="AY249" s="17" t="s">
        <v>119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127</v>
      </c>
      <c r="BK249" s="200">
        <f>ROUND(I249*H249,2)</f>
        <v>0</v>
      </c>
      <c r="BL249" s="17" t="s">
        <v>320</v>
      </c>
      <c r="BM249" s="199" t="s">
        <v>2633</v>
      </c>
    </row>
    <row r="250" spans="1:65" s="2" customFormat="1" ht="24.2" customHeight="1">
      <c r="A250" s="34"/>
      <c r="B250" s="35"/>
      <c r="C250" s="239" t="s">
        <v>519</v>
      </c>
      <c r="D250" s="239" t="s">
        <v>202</v>
      </c>
      <c r="E250" s="240" t="s">
        <v>2187</v>
      </c>
      <c r="F250" s="241" t="s">
        <v>2188</v>
      </c>
      <c r="G250" s="242" t="s">
        <v>190</v>
      </c>
      <c r="H250" s="243">
        <v>1</v>
      </c>
      <c r="I250" s="244"/>
      <c r="J250" s="245">
        <f>ROUND(I250*H250,2)</f>
        <v>0</v>
      </c>
      <c r="K250" s="246"/>
      <c r="L250" s="247"/>
      <c r="M250" s="248" t="s">
        <v>1</v>
      </c>
      <c r="N250" s="249" t="s">
        <v>38</v>
      </c>
      <c r="O250" s="71"/>
      <c r="P250" s="197">
        <f>O250*H250</f>
        <v>0</v>
      </c>
      <c r="Q250" s="197">
        <v>1.83E-3</v>
      </c>
      <c r="R250" s="197">
        <f>Q250*H250</f>
        <v>1.83E-3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406</v>
      </c>
      <c r="AT250" s="199" t="s">
        <v>202</v>
      </c>
      <c r="AU250" s="199" t="s">
        <v>127</v>
      </c>
      <c r="AY250" s="17" t="s">
        <v>119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127</v>
      </c>
      <c r="BK250" s="200">
        <f>ROUND(I250*H250,2)</f>
        <v>0</v>
      </c>
      <c r="BL250" s="17" t="s">
        <v>320</v>
      </c>
      <c r="BM250" s="199" t="s">
        <v>2634</v>
      </c>
    </row>
    <row r="251" spans="1:65" s="2" customFormat="1" ht="24.2" customHeight="1">
      <c r="A251" s="34"/>
      <c r="B251" s="35"/>
      <c r="C251" s="187" t="s">
        <v>527</v>
      </c>
      <c r="D251" s="187" t="s">
        <v>122</v>
      </c>
      <c r="E251" s="188" t="s">
        <v>2635</v>
      </c>
      <c r="F251" s="189" t="s">
        <v>859</v>
      </c>
      <c r="G251" s="190" t="s">
        <v>190</v>
      </c>
      <c r="H251" s="191">
        <v>1</v>
      </c>
      <c r="I251" s="192"/>
      <c r="J251" s="193">
        <f>ROUND(I251*H251,2)</f>
        <v>0</v>
      </c>
      <c r="K251" s="194"/>
      <c r="L251" s="39"/>
      <c r="M251" s="195" t="s">
        <v>1</v>
      </c>
      <c r="N251" s="196" t="s">
        <v>38</v>
      </c>
      <c r="O251" s="71"/>
      <c r="P251" s="197">
        <f>O251*H251</f>
        <v>0</v>
      </c>
      <c r="Q251" s="197">
        <v>6.0000000000000002E-5</v>
      </c>
      <c r="R251" s="197">
        <f>Q251*H251</f>
        <v>6.0000000000000002E-5</v>
      </c>
      <c r="S251" s="197">
        <v>0</v>
      </c>
      <c r="T251" s="19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9" t="s">
        <v>320</v>
      </c>
      <c r="AT251" s="199" t="s">
        <v>122</v>
      </c>
      <c r="AU251" s="199" t="s">
        <v>127</v>
      </c>
      <c r="AY251" s="17" t="s">
        <v>119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7" t="s">
        <v>127</v>
      </c>
      <c r="BK251" s="200">
        <f>ROUND(I251*H251,2)</f>
        <v>0</v>
      </c>
      <c r="BL251" s="17" t="s">
        <v>320</v>
      </c>
      <c r="BM251" s="199" t="s">
        <v>2636</v>
      </c>
    </row>
    <row r="252" spans="1:65" s="13" customFormat="1" ht="11.25">
      <c r="B252" s="201"/>
      <c r="C252" s="202"/>
      <c r="D252" s="203" t="s">
        <v>129</v>
      </c>
      <c r="E252" s="204" t="s">
        <v>1</v>
      </c>
      <c r="F252" s="205" t="s">
        <v>572</v>
      </c>
      <c r="G252" s="202"/>
      <c r="H252" s="204" t="s">
        <v>1</v>
      </c>
      <c r="I252" s="206"/>
      <c r="J252" s="202"/>
      <c r="K252" s="202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129</v>
      </c>
      <c r="AU252" s="211" t="s">
        <v>127</v>
      </c>
      <c r="AV252" s="13" t="s">
        <v>80</v>
      </c>
      <c r="AW252" s="13" t="s">
        <v>30</v>
      </c>
      <c r="AX252" s="13" t="s">
        <v>72</v>
      </c>
      <c r="AY252" s="211" t="s">
        <v>119</v>
      </c>
    </row>
    <row r="253" spans="1:65" s="14" customFormat="1" ht="11.25">
      <c r="B253" s="212"/>
      <c r="C253" s="213"/>
      <c r="D253" s="203" t="s">
        <v>129</v>
      </c>
      <c r="E253" s="214" t="s">
        <v>1</v>
      </c>
      <c r="F253" s="215" t="s">
        <v>80</v>
      </c>
      <c r="G253" s="213"/>
      <c r="H253" s="216">
        <v>1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129</v>
      </c>
      <c r="AU253" s="222" t="s">
        <v>127</v>
      </c>
      <c r="AV253" s="14" t="s">
        <v>127</v>
      </c>
      <c r="AW253" s="14" t="s">
        <v>30</v>
      </c>
      <c r="AX253" s="14" t="s">
        <v>80</v>
      </c>
      <c r="AY253" s="222" t="s">
        <v>119</v>
      </c>
    </row>
    <row r="254" spans="1:65" s="2" customFormat="1" ht="24.2" customHeight="1">
      <c r="A254" s="34"/>
      <c r="B254" s="35"/>
      <c r="C254" s="239" t="s">
        <v>531</v>
      </c>
      <c r="D254" s="239" t="s">
        <v>202</v>
      </c>
      <c r="E254" s="240" t="s">
        <v>862</v>
      </c>
      <c r="F254" s="241" t="s">
        <v>863</v>
      </c>
      <c r="G254" s="242" t="s">
        <v>190</v>
      </c>
      <c r="H254" s="243">
        <v>1</v>
      </c>
      <c r="I254" s="244"/>
      <c r="J254" s="245">
        <f>ROUND(I254*H254,2)</f>
        <v>0</v>
      </c>
      <c r="K254" s="246"/>
      <c r="L254" s="247"/>
      <c r="M254" s="248" t="s">
        <v>1</v>
      </c>
      <c r="N254" s="249" t="s">
        <v>38</v>
      </c>
      <c r="O254" s="71"/>
      <c r="P254" s="197">
        <f>O254*H254</f>
        <v>0</v>
      </c>
      <c r="Q254" s="197">
        <v>1.2999999999999999E-4</v>
      </c>
      <c r="R254" s="197">
        <f>Q254*H254</f>
        <v>1.2999999999999999E-4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406</v>
      </c>
      <c r="AT254" s="199" t="s">
        <v>202</v>
      </c>
      <c r="AU254" s="199" t="s">
        <v>127</v>
      </c>
      <c r="AY254" s="17" t="s">
        <v>119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127</v>
      </c>
      <c r="BK254" s="200">
        <f>ROUND(I254*H254,2)</f>
        <v>0</v>
      </c>
      <c r="BL254" s="17" t="s">
        <v>320</v>
      </c>
      <c r="BM254" s="199" t="s">
        <v>2637</v>
      </c>
    </row>
    <row r="255" spans="1:65" s="2" customFormat="1" ht="16.5" customHeight="1">
      <c r="A255" s="34"/>
      <c r="B255" s="35"/>
      <c r="C255" s="187" t="s">
        <v>537</v>
      </c>
      <c r="D255" s="187" t="s">
        <v>122</v>
      </c>
      <c r="E255" s="188" t="s">
        <v>866</v>
      </c>
      <c r="F255" s="189" t="s">
        <v>867</v>
      </c>
      <c r="G255" s="190" t="s">
        <v>190</v>
      </c>
      <c r="H255" s="191">
        <v>1</v>
      </c>
      <c r="I255" s="192"/>
      <c r="J255" s="193">
        <f>ROUND(I255*H255,2)</f>
        <v>0</v>
      </c>
      <c r="K255" s="194"/>
      <c r="L255" s="39"/>
      <c r="M255" s="195" t="s">
        <v>1</v>
      </c>
      <c r="N255" s="196" t="s">
        <v>38</v>
      </c>
      <c r="O255" s="71"/>
      <c r="P255" s="197">
        <f>O255*H255</f>
        <v>0</v>
      </c>
      <c r="Q255" s="197">
        <v>0</v>
      </c>
      <c r="R255" s="197">
        <f>Q255*H255</f>
        <v>0</v>
      </c>
      <c r="S255" s="197">
        <v>1.2199999999999999E-3</v>
      </c>
      <c r="T255" s="198">
        <f>S255*H255</f>
        <v>1.2199999999999999E-3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9" t="s">
        <v>320</v>
      </c>
      <c r="AT255" s="199" t="s">
        <v>122</v>
      </c>
      <c r="AU255" s="199" t="s">
        <v>127</v>
      </c>
      <c r="AY255" s="17" t="s">
        <v>119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127</v>
      </c>
      <c r="BK255" s="200">
        <f>ROUND(I255*H255,2)</f>
        <v>0</v>
      </c>
      <c r="BL255" s="17" t="s">
        <v>320</v>
      </c>
      <c r="BM255" s="199" t="s">
        <v>2638</v>
      </c>
    </row>
    <row r="256" spans="1:65" s="13" customFormat="1" ht="11.25">
      <c r="B256" s="201"/>
      <c r="C256" s="202"/>
      <c r="D256" s="203" t="s">
        <v>129</v>
      </c>
      <c r="E256" s="204" t="s">
        <v>1</v>
      </c>
      <c r="F256" s="205" t="s">
        <v>572</v>
      </c>
      <c r="G256" s="202"/>
      <c r="H256" s="204" t="s">
        <v>1</v>
      </c>
      <c r="I256" s="206"/>
      <c r="J256" s="202"/>
      <c r="K256" s="202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129</v>
      </c>
      <c r="AU256" s="211" t="s">
        <v>127</v>
      </c>
      <c r="AV256" s="13" t="s">
        <v>80</v>
      </c>
      <c r="AW256" s="13" t="s">
        <v>30</v>
      </c>
      <c r="AX256" s="13" t="s">
        <v>72</v>
      </c>
      <c r="AY256" s="211" t="s">
        <v>119</v>
      </c>
    </row>
    <row r="257" spans="1:65" s="14" customFormat="1" ht="11.25">
      <c r="B257" s="212"/>
      <c r="C257" s="213"/>
      <c r="D257" s="203" t="s">
        <v>129</v>
      </c>
      <c r="E257" s="214" t="s">
        <v>1</v>
      </c>
      <c r="F257" s="215" t="s">
        <v>80</v>
      </c>
      <c r="G257" s="213"/>
      <c r="H257" s="216">
        <v>1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129</v>
      </c>
      <c r="AU257" s="222" t="s">
        <v>127</v>
      </c>
      <c r="AV257" s="14" t="s">
        <v>127</v>
      </c>
      <c r="AW257" s="14" t="s">
        <v>30</v>
      </c>
      <c r="AX257" s="14" t="s">
        <v>80</v>
      </c>
      <c r="AY257" s="222" t="s">
        <v>119</v>
      </c>
    </row>
    <row r="258" spans="1:65" s="2" customFormat="1" ht="21.75" customHeight="1">
      <c r="A258" s="34"/>
      <c r="B258" s="35"/>
      <c r="C258" s="187" t="s">
        <v>542</v>
      </c>
      <c r="D258" s="187" t="s">
        <v>122</v>
      </c>
      <c r="E258" s="188" t="s">
        <v>2193</v>
      </c>
      <c r="F258" s="189" t="s">
        <v>872</v>
      </c>
      <c r="G258" s="190" t="s">
        <v>190</v>
      </c>
      <c r="H258" s="191">
        <v>1</v>
      </c>
      <c r="I258" s="192"/>
      <c r="J258" s="193">
        <f>ROUND(I258*H258,2)</f>
        <v>0</v>
      </c>
      <c r="K258" s="194"/>
      <c r="L258" s="39"/>
      <c r="M258" s="195" t="s">
        <v>1</v>
      </c>
      <c r="N258" s="196" t="s">
        <v>38</v>
      </c>
      <c r="O258" s="71"/>
      <c r="P258" s="197">
        <f>O258*H258</f>
        <v>0</v>
      </c>
      <c r="Q258" s="197">
        <v>1.4999999999999999E-4</v>
      </c>
      <c r="R258" s="197">
        <f>Q258*H258</f>
        <v>1.4999999999999999E-4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320</v>
      </c>
      <c r="AT258" s="199" t="s">
        <v>122</v>
      </c>
      <c r="AU258" s="199" t="s">
        <v>127</v>
      </c>
      <c r="AY258" s="17" t="s">
        <v>119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127</v>
      </c>
      <c r="BK258" s="200">
        <f>ROUND(I258*H258,2)</f>
        <v>0</v>
      </c>
      <c r="BL258" s="17" t="s">
        <v>320</v>
      </c>
      <c r="BM258" s="199" t="s">
        <v>2639</v>
      </c>
    </row>
    <row r="259" spans="1:65" s="13" customFormat="1" ht="11.25">
      <c r="B259" s="201"/>
      <c r="C259" s="202"/>
      <c r="D259" s="203" t="s">
        <v>129</v>
      </c>
      <c r="E259" s="204" t="s">
        <v>1</v>
      </c>
      <c r="F259" s="205" t="s">
        <v>572</v>
      </c>
      <c r="G259" s="202"/>
      <c r="H259" s="204" t="s">
        <v>1</v>
      </c>
      <c r="I259" s="206"/>
      <c r="J259" s="202"/>
      <c r="K259" s="202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129</v>
      </c>
      <c r="AU259" s="211" t="s">
        <v>127</v>
      </c>
      <c r="AV259" s="13" t="s">
        <v>80</v>
      </c>
      <c r="AW259" s="13" t="s">
        <v>30</v>
      </c>
      <c r="AX259" s="13" t="s">
        <v>72</v>
      </c>
      <c r="AY259" s="211" t="s">
        <v>119</v>
      </c>
    </row>
    <row r="260" spans="1:65" s="14" customFormat="1" ht="11.25">
      <c r="B260" s="212"/>
      <c r="C260" s="213"/>
      <c r="D260" s="203" t="s">
        <v>129</v>
      </c>
      <c r="E260" s="214" t="s">
        <v>1</v>
      </c>
      <c r="F260" s="215" t="s">
        <v>80</v>
      </c>
      <c r="G260" s="213"/>
      <c r="H260" s="216">
        <v>1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129</v>
      </c>
      <c r="AU260" s="222" t="s">
        <v>127</v>
      </c>
      <c r="AV260" s="14" t="s">
        <v>127</v>
      </c>
      <c r="AW260" s="14" t="s">
        <v>30</v>
      </c>
      <c r="AX260" s="14" t="s">
        <v>80</v>
      </c>
      <c r="AY260" s="222" t="s">
        <v>119</v>
      </c>
    </row>
    <row r="261" spans="1:65" s="2" customFormat="1" ht="24.2" customHeight="1">
      <c r="A261" s="34"/>
      <c r="B261" s="35"/>
      <c r="C261" s="239" t="s">
        <v>548</v>
      </c>
      <c r="D261" s="239" t="s">
        <v>202</v>
      </c>
      <c r="E261" s="240" t="s">
        <v>2640</v>
      </c>
      <c r="F261" s="241" t="s">
        <v>2641</v>
      </c>
      <c r="G261" s="242" t="s">
        <v>190</v>
      </c>
      <c r="H261" s="243">
        <v>1</v>
      </c>
      <c r="I261" s="244"/>
      <c r="J261" s="245">
        <f>ROUND(I261*H261,2)</f>
        <v>0</v>
      </c>
      <c r="K261" s="246"/>
      <c r="L261" s="247"/>
      <c r="M261" s="248" t="s">
        <v>1</v>
      </c>
      <c r="N261" s="249" t="s">
        <v>38</v>
      </c>
      <c r="O261" s="71"/>
      <c r="P261" s="197">
        <f>O261*H261</f>
        <v>0</v>
      </c>
      <c r="Q261" s="197">
        <v>8.9999999999999998E-4</v>
      </c>
      <c r="R261" s="197">
        <f>Q261*H261</f>
        <v>8.9999999999999998E-4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406</v>
      </c>
      <c r="AT261" s="199" t="s">
        <v>202</v>
      </c>
      <c r="AU261" s="199" t="s">
        <v>127</v>
      </c>
      <c r="AY261" s="17" t="s">
        <v>119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127</v>
      </c>
      <c r="BK261" s="200">
        <f>ROUND(I261*H261,2)</f>
        <v>0</v>
      </c>
      <c r="BL261" s="17" t="s">
        <v>320</v>
      </c>
      <c r="BM261" s="199" t="s">
        <v>2642</v>
      </c>
    </row>
    <row r="262" spans="1:65" s="2" customFormat="1" ht="21.75" customHeight="1">
      <c r="A262" s="34"/>
      <c r="B262" s="35"/>
      <c r="C262" s="187" t="s">
        <v>552</v>
      </c>
      <c r="D262" s="187" t="s">
        <v>122</v>
      </c>
      <c r="E262" s="188" t="s">
        <v>2193</v>
      </c>
      <c r="F262" s="189" t="s">
        <v>872</v>
      </c>
      <c r="G262" s="190" t="s">
        <v>190</v>
      </c>
      <c r="H262" s="191">
        <v>1</v>
      </c>
      <c r="I262" s="192"/>
      <c r="J262" s="193">
        <f>ROUND(I262*H262,2)</f>
        <v>0</v>
      </c>
      <c r="K262" s="194"/>
      <c r="L262" s="39"/>
      <c r="M262" s="195" t="s">
        <v>1</v>
      </c>
      <c r="N262" s="196" t="s">
        <v>38</v>
      </c>
      <c r="O262" s="71"/>
      <c r="P262" s="197">
        <f>O262*H262</f>
        <v>0</v>
      </c>
      <c r="Q262" s="197">
        <v>1.4999999999999999E-4</v>
      </c>
      <c r="R262" s="197">
        <f>Q262*H262</f>
        <v>1.4999999999999999E-4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320</v>
      </c>
      <c r="AT262" s="199" t="s">
        <v>122</v>
      </c>
      <c r="AU262" s="199" t="s">
        <v>127</v>
      </c>
      <c r="AY262" s="17" t="s">
        <v>119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127</v>
      </c>
      <c r="BK262" s="200">
        <f>ROUND(I262*H262,2)</f>
        <v>0</v>
      </c>
      <c r="BL262" s="17" t="s">
        <v>320</v>
      </c>
      <c r="BM262" s="199" t="s">
        <v>2643</v>
      </c>
    </row>
    <row r="263" spans="1:65" s="13" customFormat="1" ht="11.25">
      <c r="B263" s="201"/>
      <c r="C263" s="202"/>
      <c r="D263" s="203" t="s">
        <v>129</v>
      </c>
      <c r="E263" s="204" t="s">
        <v>1</v>
      </c>
      <c r="F263" s="205" t="s">
        <v>572</v>
      </c>
      <c r="G263" s="202"/>
      <c r="H263" s="204" t="s">
        <v>1</v>
      </c>
      <c r="I263" s="206"/>
      <c r="J263" s="202"/>
      <c r="K263" s="202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129</v>
      </c>
      <c r="AU263" s="211" t="s">
        <v>127</v>
      </c>
      <c r="AV263" s="13" t="s">
        <v>80</v>
      </c>
      <c r="AW263" s="13" t="s">
        <v>30</v>
      </c>
      <c r="AX263" s="13" t="s">
        <v>72</v>
      </c>
      <c r="AY263" s="211" t="s">
        <v>119</v>
      </c>
    </row>
    <row r="264" spans="1:65" s="14" customFormat="1" ht="11.25">
      <c r="B264" s="212"/>
      <c r="C264" s="213"/>
      <c r="D264" s="203" t="s">
        <v>129</v>
      </c>
      <c r="E264" s="214" t="s">
        <v>1</v>
      </c>
      <c r="F264" s="215" t="s">
        <v>80</v>
      </c>
      <c r="G264" s="213"/>
      <c r="H264" s="216">
        <v>1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129</v>
      </c>
      <c r="AU264" s="222" t="s">
        <v>127</v>
      </c>
      <c r="AV264" s="14" t="s">
        <v>127</v>
      </c>
      <c r="AW264" s="14" t="s">
        <v>30</v>
      </c>
      <c r="AX264" s="14" t="s">
        <v>80</v>
      </c>
      <c r="AY264" s="222" t="s">
        <v>119</v>
      </c>
    </row>
    <row r="265" spans="1:65" s="2" customFormat="1" ht="16.5" customHeight="1">
      <c r="A265" s="34"/>
      <c r="B265" s="35"/>
      <c r="C265" s="239" t="s">
        <v>556</v>
      </c>
      <c r="D265" s="239" t="s">
        <v>202</v>
      </c>
      <c r="E265" s="240" t="s">
        <v>875</v>
      </c>
      <c r="F265" s="241" t="s">
        <v>876</v>
      </c>
      <c r="G265" s="242" t="s">
        <v>190</v>
      </c>
      <c r="H265" s="243">
        <v>1</v>
      </c>
      <c r="I265" s="244"/>
      <c r="J265" s="245">
        <f>ROUND(I265*H265,2)</f>
        <v>0</v>
      </c>
      <c r="K265" s="246"/>
      <c r="L265" s="247"/>
      <c r="M265" s="248" t="s">
        <v>1</v>
      </c>
      <c r="N265" s="249" t="s">
        <v>38</v>
      </c>
      <c r="O265" s="71"/>
      <c r="P265" s="197">
        <f>O265*H265</f>
        <v>0</v>
      </c>
      <c r="Q265" s="197">
        <v>1.2800000000000001E-3</v>
      </c>
      <c r="R265" s="197">
        <f>Q265*H265</f>
        <v>1.2800000000000001E-3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406</v>
      </c>
      <c r="AT265" s="199" t="s">
        <v>202</v>
      </c>
      <c r="AU265" s="199" t="s">
        <v>127</v>
      </c>
      <c r="AY265" s="17" t="s">
        <v>119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127</v>
      </c>
      <c r="BK265" s="200">
        <f>ROUND(I265*H265,2)</f>
        <v>0</v>
      </c>
      <c r="BL265" s="17" t="s">
        <v>320</v>
      </c>
      <c r="BM265" s="199" t="s">
        <v>2644</v>
      </c>
    </row>
    <row r="266" spans="1:65" s="2" customFormat="1" ht="24.2" customHeight="1">
      <c r="A266" s="34"/>
      <c r="B266" s="35"/>
      <c r="C266" s="187" t="s">
        <v>560</v>
      </c>
      <c r="D266" s="187" t="s">
        <v>122</v>
      </c>
      <c r="E266" s="188" t="s">
        <v>879</v>
      </c>
      <c r="F266" s="189" t="s">
        <v>880</v>
      </c>
      <c r="G266" s="190" t="s">
        <v>190</v>
      </c>
      <c r="H266" s="191">
        <v>1</v>
      </c>
      <c r="I266" s="192"/>
      <c r="J266" s="193">
        <f>ROUND(I266*H266,2)</f>
        <v>0</v>
      </c>
      <c r="K266" s="194"/>
      <c r="L266" s="39"/>
      <c r="M266" s="195" t="s">
        <v>1</v>
      </c>
      <c r="N266" s="196" t="s">
        <v>38</v>
      </c>
      <c r="O266" s="71"/>
      <c r="P266" s="197">
        <f>O266*H266</f>
        <v>0</v>
      </c>
      <c r="Q266" s="197">
        <v>2.7999999999999998E-4</v>
      </c>
      <c r="R266" s="197">
        <f>Q266*H266</f>
        <v>2.7999999999999998E-4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320</v>
      </c>
      <c r="AT266" s="199" t="s">
        <v>122</v>
      </c>
      <c r="AU266" s="199" t="s">
        <v>127</v>
      </c>
      <c r="AY266" s="17" t="s">
        <v>119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7" t="s">
        <v>127</v>
      </c>
      <c r="BK266" s="200">
        <f>ROUND(I266*H266,2)</f>
        <v>0</v>
      </c>
      <c r="BL266" s="17" t="s">
        <v>320</v>
      </c>
      <c r="BM266" s="199" t="s">
        <v>2645</v>
      </c>
    </row>
    <row r="267" spans="1:65" s="2" customFormat="1" ht="24.2" customHeight="1">
      <c r="A267" s="34"/>
      <c r="B267" s="35"/>
      <c r="C267" s="239" t="s">
        <v>564</v>
      </c>
      <c r="D267" s="239" t="s">
        <v>202</v>
      </c>
      <c r="E267" s="240" t="s">
        <v>2197</v>
      </c>
      <c r="F267" s="241" t="s">
        <v>2198</v>
      </c>
      <c r="G267" s="242" t="s">
        <v>190</v>
      </c>
      <c r="H267" s="243">
        <v>1</v>
      </c>
      <c r="I267" s="244"/>
      <c r="J267" s="245">
        <f>ROUND(I267*H267,2)</f>
        <v>0</v>
      </c>
      <c r="K267" s="246"/>
      <c r="L267" s="247"/>
      <c r="M267" s="248" t="s">
        <v>1</v>
      </c>
      <c r="N267" s="249" t="s">
        <v>38</v>
      </c>
      <c r="O267" s="71"/>
      <c r="P267" s="197">
        <f>O267*H267</f>
        <v>0</v>
      </c>
      <c r="Q267" s="197">
        <v>2.5999999999999998E-4</v>
      </c>
      <c r="R267" s="197">
        <f>Q267*H267</f>
        <v>2.5999999999999998E-4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406</v>
      </c>
      <c r="AT267" s="199" t="s">
        <v>202</v>
      </c>
      <c r="AU267" s="199" t="s">
        <v>127</v>
      </c>
      <c r="AY267" s="17" t="s">
        <v>119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127</v>
      </c>
      <c r="BK267" s="200">
        <f>ROUND(I267*H267,2)</f>
        <v>0</v>
      </c>
      <c r="BL267" s="17" t="s">
        <v>320</v>
      </c>
      <c r="BM267" s="199" t="s">
        <v>2646</v>
      </c>
    </row>
    <row r="268" spans="1:65" s="2" customFormat="1" ht="24.2" customHeight="1">
      <c r="A268" s="34"/>
      <c r="B268" s="35"/>
      <c r="C268" s="187" t="s">
        <v>568</v>
      </c>
      <c r="D268" s="187" t="s">
        <v>122</v>
      </c>
      <c r="E268" s="188" t="s">
        <v>2200</v>
      </c>
      <c r="F268" s="189" t="s">
        <v>2201</v>
      </c>
      <c r="G268" s="190" t="s">
        <v>195</v>
      </c>
      <c r="H268" s="191">
        <v>7.9000000000000001E-2</v>
      </c>
      <c r="I268" s="192"/>
      <c r="J268" s="193">
        <f>ROUND(I268*H268,2)</f>
        <v>0</v>
      </c>
      <c r="K268" s="194"/>
      <c r="L268" s="39"/>
      <c r="M268" s="195" t="s">
        <v>1</v>
      </c>
      <c r="N268" s="196" t="s">
        <v>38</v>
      </c>
      <c r="O268" s="71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320</v>
      </c>
      <c r="AT268" s="199" t="s">
        <v>122</v>
      </c>
      <c r="AU268" s="199" t="s">
        <v>127</v>
      </c>
      <c r="AY268" s="17" t="s">
        <v>119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7" t="s">
        <v>127</v>
      </c>
      <c r="BK268" s="200">
        <f>ROUND(I268*H268,2)</f>
        <v>0</v>
      </c>
      <c r="BL268" s="17" t="s">
        <v>320</v>
      </c>
      <c r="BM268" s="199" t="s">
        <v>2647</v>
      </c>
    </row>
    <row r="269" spans="1:65" s="2" customFormat="1" ht="24.2" customHeight="1">
      <c r="A269" s="34"/>
      <c r="B269" s="35"/>
      <c r="C269" s="187" t="s">
        <v>574</v>
      </c>
      <c r="D269" s="187" t="s">
        <v>122</v>
      </c>
      <c r="E269" s="188" t="s">
        <v>889</v>
      </c>
      <c r="F269" s="189" t="s">
        <v>890</v>
      </c>
      <c r="G269" s="190" t="s">
        <v>195</v>
      </c>
      <c r="H269" s="191">
        <v>7.9000000000000001E-2</v>
      </c>
      <c r="I269" s="192"/>
      <c r="J269" s="193">
        <f>ROUND(I269*H269,2)</f>
        <v>0</v>
      </c>
      <c r="K269" s="194"/>
      <c r="L269" s="39"/>
      <c r="M269" s="195" t="s">
        <v>1</v>
      </c>
      <c r="N269" s="196" t="s">
        <v>38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320</v>
      </c>
      <c r="AT269" s="199" t="s">
        <v>122</v>
      </c>
      <c r="AU269" s="199" t="s">
        <v>127</v>
      </c>
      <c r="AY269" s="17" t="s">
        <v>119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127</v>
      </c>
      <c r="BK269" s="200">
        <f>ROUND(I269*H269,2)</f>
        <v>0</v>
      </c>
      <c r="BL269" s="17" t="s">
        <v>320</v>
      </c>
      <c r="BM269" s="199" t="s">
        <v>2648</v>
      </c>
    </row>
    <row r="270" spans="1:65" s="12" customFormat="1" ht="22.9" customHeight="1">
      <c r="B270" s="171"/>
      <c r="C270" s="172"/>
      <c r="D270" s="173" t="s">
        <v>71</v>
      </c>
      <c r="E270" s="185" t="s">
        <v>928</v>
      </c>
      <c r="F270" s="185" t="s">
        <v>929</v>
      </c>
      <c r="G270" s="172"/>
      <c r="H270" s="172"/>
      <c r="I270" s="175"/>
      <c r="J270" s="186">
        <f>BK270</f>
        <v>0</v>
      </c>
      <c r="K270" s="172"/>
      <c r="L270" s="177"/>
      <c r="M270" s="178"/>
      <c r="N270" s="179"/>
      <c r="O270" s="179"/>
      <c r="P270" s="180">
        <f>SUM(P271:P292)</f>
        <v>0</v>
      </c>
      <c r="Q270" s="179"/>
      <c r="R270" s="180">
        <f>SUM(R271:R292)</f>
        <v>1.23E-3</v>
      </c>
      <c r="S270" s="179"/>
      <c r="T270" s="181">
        <f>SUM(T271:T292)</f>
        <v>0.27727000000000002</v>
      </c>
      <c r="AR270" s="182" t="s">
        <v>127</v>
      </c>
      <c r="AT270" s="183" t="s">
        <v>71</v>
      </c>
      <c r="AU270" s="183" t="s">
        <v>80</v>
      </c>
      <c r="AY270" s="182" t="s">
        <v>119</v>
      </c>
      <c r="BK270" s="184">
        <f>SUM(BK271:BK292)</f>
        <v>0</v>
      </c>
    </row>
    <row r="271" spans="1:65" s="2" customFormat="1" ht="24.2" customHeight="1">
      <c r="A271" s="34"/>
      <c r="B271" s="35"/>
      <c r="C271" s="187" t="s">
        <v>580</v>
      </c>
      <c r="D271" s="187" t="s">
        <v>122</v>
      </c>
      <c r="E271" s="188" t="s">
        <v>2204</v>
      </c>
      <c r="F271" s="189" t="s">
        <v>2205</v>
      </c>
      <c r="G271" s="190" t="s">
        <v>190</v>
      </c>
      <c r="H271" s="191">
        <v>3</v>
      </c>
      <c r="I271" s="192"/>
      <c r="J271" s="193">
        <f>ROUND(I271*H271,2)</f>
        <v>0</v>
      </c>
      <c r="K271" s="194"/>
      <c r="L271" s="39"/>
      <c r="M271" s="195" t="s">
        <v>1</v>
      </c>
      <c r="N271" s="196" t="s">
        <v>38</v>
      </c>
      <c r="O271" s="71"/>
      <c r="P271" s="197">
        <f>O271*H271</f>
        <v>0</v>
      </c>
      <c r="Q271" s="197">
        <v>1.3999999999999999E-4</v>
      </c>
      <c r="R271" s="197">
        <f>Q271*H271</f>
        <v>4.1999999999999996E-4</v>
      </c>
      <c r="S271" s="197">
        <v>0</v>
      </c>
      <c r="T271" s="19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9" t="s">
        <v>320</v>
      </c>
      <c r="AT271" s="199" t="s">
        <v>122</v>
      </c>
      <c r="AU271" s="199" t="s">
        <v>127</v>
      </c>
      <c r="AY271" s="17" t="s">
        <v>119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127</v>
      </c>
      <c r="BK271" s="200">
        <f>ROUND(I271*H271,2)</f>
        <v>0</v>
      </c>
      <c r="BL271" s="17" t="s">
        <v>320</v>
      </c>
      <c r="BM271" s="199" t="s">
        <v>2649</v>
      </c>
    </row>
    <row r="272" spans="1:65" s="2" customFormat="1" ht="21.75" customHeight="1">
      <c r="A272" s="34"/>
      <c r="B272" s="35"/>
      <c r="C272" s="187" t="s">
        <v>585</v>
      </c>
      <c r="D272" s="187" t="s">
        <v>122</v>
      </c>
      <c r="E272" s="188" t="s">
        <v>931</v>
      </c>
      <c r="F272" s="189" t="s">
        <v>932</v>
      </c>
      <c r="G272" s="190" t="s">
        <v>190</v>
      </c>
      <c r="H272" s="191">
        <v>3</v>
      </c>
      <c r="I272" s="192"/>
      <c r="J272" s="193">
        <f>ROUND(I272*H272,2)</f>
        <v>0</v>
      </c>
      <c r="K272" s="194"/>
      <c r="L272" s="39"/>
      <c r="M272" s="195" t="s">
        <v>1</v>
      </c>
      <c r="N272" s="196" t="s">
        <v>38</v>
      </c>
      <c r="O272" s="71"/>
      <c r="P272" s="197">
        <f>O272*H272</f>
        <v>0</v>
      </c>
      <c r="Q272" s="197">
        <v>2.7E-4</v>
      </c>
      <c r="R272" s="197">
        <f>Q272*H272</f>
        <v>8.0999999999999996E-4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320</v>
      </c>
      <c r="AT272" s="199" t="s">
        <v>122</v>
      </c>
      <c r="AU272" s="199" t="s">
        <v>127</v>
      </c>
      <c r="AY272" s="17" t="s">
        <v>119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127</v>
      </c>
      <c r="BK272" s="200">
        <f>ROUND(I272*H272,2)</f>
        <v>0</v>
      </c>
      <c r="BL272" s="17" t="s">
        <v>320</v>
      </c>
      <c r="BM272" s="199" t="s">
        <v>2650</v>
      </c>
    </row>
    <row r="273" spans="1:65" s="13" customFormat="1" ht="11.25">
      <c r="B273" s="201"/>
      <c r="C273" s="202"/>
      <c r="D273" s="203" t="s">
        <v>129</v>
      </c>
      <c r="E273" s="204" t="s">
        <v>1</v>
      </c>
      <c r="F273" s="205" t="s">
        <v>940</v>
      </c>
      <c r="G273" s="202"/>
      <c r="H273" s="204" t="s">
        <v>1</v>
      </c>
      <c r="I273" s="206"/>
      <c r="J273" s="202"/>
      <c r="K273" s="202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129</v>
      </c>
      <c r="AU273" s="211" t="s">
        <v>127</v>
      </c>
      <c r="AV273" s="13" t="s">
        <v>80</v>
      </c>
      <c r="AW273" s="13" t="s">
        <v>30</v>
      </c>
      <c r="AX273" s="13" t="s">
        <v>72</v>
      </c>
      <c r="AY273" s="211" t="s">
        <v>119</v>
      </c>
    </row>
    <row r="274" spans="1:65" s="14" customFormat="1" ht="11.25">
      <c r="B274" s="212"/>
      <c r="C274" s="213"/>
      <c r="D274" s="203" t="s">
        <v>129</v>
      </c>
      <c r="E274" s="214" t="s">
        <v>1</v>
      </c>
      <c r="F274" s="215" t="s">
        <v>598</v>
      </c>
      <c r="G274" s="213"/>
      <c r="H274" s="216">
        <v>3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129</v>
      </c>
      <c r="AU274" s="222" t="s">
        <v>127</v>
      </c>
      <c r="AV274" s="14" t="s">
        <v>127</v>
      </c>
      <c r="AW274" s="14" t="s">
        <v>30</v>
      </c>
      <c r="AX274" s="14" t="s">
        <v>80</v>
      </c>
      <c r="AY274" s="222" t="s">
        <v>119</v>
      </c>
    </row>
    <row r="275" spans="1:65" s="2" customFormat="1" ht="24.2" customHeight="1">
      <c r="A275" s="34"/>
      <c r="B275" s="35"/>
      <c r="C275" s="187" t="s">
        <v>589</v>
      </c>
      <c r="D275" s="187" t="s">
        <v>122</v>
      </c>
      <c r="E275" s="188" t="s">
        <v>937</v>
      </c>
      <c r="F275" s="189" t="s">
        <v>938</v>
      </c>
      <c r="G275" s="190" t="s">
        <v>190</v>
      </c>
      <c r="H275" s="191">
        <v>3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38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320</v>
      </c>
      <c r="AT275" s="199" t="s">
        <v>122</v>
      </c>
      <c r="AU275" s="199" t="s">
        <v>127</v>
      </c>
      <c r="AY275" s="17" t="s">
        <v>119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127</v>
      </c>
      <c r="BK275" s="200">
        <f>ROUND(I275*H275,2)</f>
        <v>0</v>
      </c>
      <c r="BL275" s="17" t="s">
        <v>320</v>
      </c>
      <c r="BM275" s="199" t="s">
        <v>2651</v>
      </c>
    </row>
    <row r="276" spans="1:65" s="2" customFormat="1" ht="24.2" customHeight="1">
      <c r="A276" s="34"/>
      <c r="B276" s="35"/>
      <c r="C276" s="187" t="s">
        <v>593</v>
      </c>
      <c r="D276" s="187" t="s">
        <v>122</v>
      </c>
      <c r="E276" s="188" t="s">
        <v>942</v>
      </c>
      <c r="F276" s="189" t="s">
        <v>943</v>
      </c>
      <c r="G276" s="190" t="s">
        <v>190</v>
      </c>
      <c r="H276" s="191">
        <v>3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38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320</v>
      </c>
      <c r="AT276" s="199" t="s">
        <v>122</v>
      </c>
      <c r="AU276" s="199" t="s">
        <v>127</v>
      </c>
      <c r="AY276" s="17" t="s">
        <v>119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127</v>
      </c>
      <c r="BK276" s="200">
        <f>ROUND(I276*H276,2)</f>
        <v>0</v>
      </c>
      <c r="BL276" s="17" t="s">
        <v>320</v>
      </c>
      <c r="BM276" s="199" t="s">
        <v>2652</v>
      </c>
    </row>
    <row r="277" spans="1:65" s="2" customFormat="1" ht="16.5" customHeight="1">
      <c r="A277" s="34"/>
      <c r="B277" s="35"/>
      <c r="C277" s="187" t="s">
        <v>600</v>
      </c>
      <c r="D277" s="187" t="s">
        <v>122</v>
      </c>
      <c r="E277" s="188" t="s">
        <v>946</v>
      </c>
      <c r="F277" s="189" t="s">
        <v>947</v>
      </c>
      <c r="G277" s="190" t="s">
        <v>125</v>
      </c>
      <c r="H277" s="191">
        <v>11.65</v>
      </c>
      <c r="I277" s="192"/>
      <c r="J277" s="193">
        <f>ROUND(I277*H277,2)</f>
        <v>0</v>
      </c>
      <c r="K277" s="194"/>
      <c r="L277" s="39"/>
      <c r="M277" s="195" t="s">
        <v>1</v>
      </c>
      <c r="N277" s="196" t="s">
        <v>38</v>
      </c>
      <c r="O277" s="71"/>
      <c r="P277" s="197">
        <f>O277*H277</f>
        <v>0</v>
      </c>
      <c r="Q277" s="197">
        <v>0</v>
      </c>
      <c r="R277" s="197">
        <f>Q277*H277</f>
        <v>0</v>
      </c>
      <c r="S277" s="197">
        <v>2.3800000000000002E-2</v>
      </c>
      <c r="T277" s="198">
        <f>S277*H277</f>
        <v>0.27727000000000002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9" t="s">
        <v>320</v>
      </c>
      <c r="AT277" s="199" t="s">
        <v>122</v>
      </c>
      <c r="AU277" s="199" t="s">
        <v>127</v>
      </c>
      <c r="AY277" s="17" t="s">
        <v>119</v>
      </c>
      <c r="BE277" s="200">
        <f>IF(N277="základní",J277,0)</f>
        <v>0</v>
      </c>
      <c r="BF277" s="200">
        <f>IF(N277="snížená",J277,0)</f>
        <v>0</v>
      </c>
      <c r="BG277" s="200">
        <f>IF(N277="zákl. přenesená",J277,0)</f>
        <v>0</v>
      </c>
      <c r="BH277" s="200">
        <f>IF(N277="sníž. přenesená",J277,0)</f>
        <v>0</v>
      </c>
      <c r="BI277" s="200">
        <f>IF(N277="nulová",J277,0)</f>
        <v>0</v>
      </c>
      <c r="BJ277" s="17" t="s">
        <v>127</v>
      </c>
      <c r="BK277" s="200">
        <f>ROUND(I277*H277,2)</f>
        <v>0</v>
      </c>
      <c r="BL277" s="17" t="s">
        <v>320</v>
      </c>
      <c r="BM277" s="199" t="s">
        <v>2653</v>
      </c>
    </row>
    <row r="278" spans="1:65" s="13" customFormat="1" ht="11.25">
      <c r="B278" s="201"/>
      <c r="C278" s="202"/>
      <c r="D278" s="203" t="s">
        <v>129</v>
      </c>
      <c r="E278" s="204" t="s">
        <v>1</v>
      </c>
      <c r="F278" s="205" t="s">
        <v>1528</v>
      </c>
      <c r="G278" s="202"/>
      <c r="H278" s="204" t="s">
        <v>1</v>
      </c>
      <c r="I278" s="206"/>
      <c r="J278" s="202"/>
      <c r="K278" s="202"/>
      <c r="L278" s="207"/>
      <c r="M278" s="208"/>
      <c r="N278" s="209"/>
      <c r="O278" s="209"/>
      <c r="P278" s="209"/>
      <c r="Q278" s="209"/>
      <c r="R278" s="209"/>
      <c r="S278" s="209"/>
      <c r="T278" s="210"/>
      <c r="AT278" s="211" t="s">
        <v>129</v>
      </c>
      <c r="AU278" s="211" t="s">
        <v>127</v>
      </c>
      <c r="AV278" s="13" t="s">
        <v>80</v>
      </c>
      <c r="AW278" s="13" t="s">
        <v>30</v>
      </c>
      <c r="AX278" s="13" t="s">
        <v>72</v>
      </c>
      <c r="AY278" s="211" t="s">
        <v>119</v>
      </c>
    </row>
    <row r="279" spans="1:65" s="14" customFormat="1" ht="11.25">
      <c r="B279" s="212"/>
      <c r="C279" s="213"/>
      <c r="D279" s="203" t="s">
        <v>129</v>
      </c>
      <c r="E279" s="214" t="s">
        <v>1</v>
      </c>
      <c r="F279" s="215" t="s">
        <v>2654</v>
      </c>
      <c r="G279" s="213"/>
      <c r="H279" s="216">
        <v>5.9499999999999993</v>
      </c>
      <c r="I279" s="217"/>
      <c r="J279" s="213"/>
      <c r="K279" s="213"/>
      <c r="L279" s="218"/>
      <c r="M279" s="219"/>
      <c r="N279" s="220"/>
      <c r="O279" s="220"/>
      <c r="P279" s="220"/>
      <c r="Q279" s="220"/>
      <c r="R279" s="220"/>
      <c r="S279" s="220"/>
      <c r="T279" s="221"/>
      <c r="AT279" s="222" t="s">
        <v>129</v>
      </c>
      <c r="AU279" s="222" t="s">
        <v>127</v>
      </c>
      <c r="AV279" s="14" t="s">
        <v>127</v>
      </c>
      <c r="AW279" s="14" t="s">
        <v>30</v>
      </c>
      <c r="AX279" s="14" t="s">
        <v>72</v>
      </c>
      <c r="AY279" s="222" t="s">
        <v>119</v>
      </c>
    </row>
    <row r="280" spans="1:65" s="13" customFormat="1" ht="11.25">
      <c r="B280" s="201"/>
      <c r="C280" s="202"/>
      <c r="D280" s="203" t="s">
        <v>129</v>
      </c>
      <c r="E280" s="204" t="s">
        <v>1</v>
      </c>
      <c r="F280" s="205" t="s">
        <v>225</v>
      </c>
      <c r="G280" s="202"/>
      <c r="H280" s="204" t="s">
        <v>1</v>
      </c>
      <c r="I280" s="206"/>
      <c r="J280" s="202"/>
      <c r="K280" s="202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129</v>
      </c>
      <c r="AU280" s="211" t="s">
        <v>127</v>
      </c>
      <c r="AV280" s="13" t="s">
        <v>80</v>
      </c>
      <c r="AW280" s="13" t="s">
        <v>30</v>
      </c>
      <c r="AX280" s="13" t="s">
        <v>72</v>
      </c>
      <c r="AY280" s="211" t="s">
        <v>119</v>
      </c>
    </row>
    <row r="281" spans="1:65" s="14" customFormat="1" ht="11.25">
      <c r="B281" s="212"/>
      <c r="C281" s="213"/>
      <c r="D281" s="203" t="s">
        <v>129</v>
      </c>
      <c r="E281" s="214" t="s">
        <v>1</v>
      </c>
      <c r="F281" s="215" t="s">
        <v>952</v>
      </c>
      <c r="G281" s="213"/>
      <c r="H281" s="216">
        <v>4.8999999999999995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129</v>
      </c>
      <c r="AU281" s="222" t="s">
        <v>127</v>
      </c>
      <c r="AV281" s="14" t="s">
        <v>127</v>
      </c>
      <c r="AW281" s="14" t="s">
        <v>30</v>
      </c>
      <c r="AX281" s="14" t="s">
        <v>72</v>
      </c>
      <c r="AY281" s="222" t="s">
        <v>119</v>
      </c>
    </row>
    <row r="282" spans="1:65" s="13" customFormat="1" ht="11.25">
      <c r="B282" s="201"/>
      <c r="C282" s="202"/>
      <c r="D282" s="203" t="s">
        <v>129</v>
      </c>
      <c r="E282" s="204" t="s">
        <v>1</v>
      </c>
      <c r="F282" s="205" t="s">
        <v>248</v>
      </c>
      <c r="G282" s="202"/>
      <c r="H282" s="204" t="s">
        <v>1</v>
      </c>
      <c r="I282" s="206"/>
      <c r="J282" s="202"/>
      <c r="K282" s="202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129</v>
      </c>
      <c r="AU282" s="211" t="s">
        <v>127</v>
      </c>
      <c r="AV282" s="13" t="s">
        <v>80</v>
      </c>
      <c r="AW282" s="13" t="s">
        <v>30</v>
      </c>
      <c r="AX282" s="13" t="s">
        <v>72</v>
      </c>
      <c r="AY282" s="211" t="s">
        <v>119</v>
      </c>
    </row>
    <row r="283" spans="1:65" s="14" customFormat="1" ht="11.25">
      <c r="B283" s="212"/>
      <c r="C283" s="213"/>
      <c r="D283" s="203" t="s">
        <v>129</v>
      </c>
      <c r="E283" s="214" t="s">
        <v>1</v>
      </c>
      <c r="F283" s="215" t="s">
        <v>2655</v>
      </c>
      <c r="G283" s="213"/>
      <c r="H283" s="216">
        <v>0.8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129</v>
      </c>
      <c r="AU283" s="222" t="s">
        <v>127</v>
      </c>
      <c r="AV283" s="14" t="s">
        <v>127</v>
      </c>
      <c r="AW283" s="14" t="s">
        <v>30</v>
      </c>
      <c r="AX283" s="14" t="s">
        <v>72</v>
      </c>
      <c r="AY283" s="222" t="s">
        <v>119</v>
      </c>
    </row>
    <row r="284" spans="1:65" s="15" customFormat="1" ht="11.25">
      <c r="B284" s="223"/>
      <c r="C284" s="224"/>
      <c r="D284" s="203" t="s">
        <v>129</v>
      </c>
      <c r="E284" s="225" t="s">
        <v>1</v>
      </c>
      <c r="F284" s="226" t="s">
        <v>138</v>
      </c>
      <c r="G284" s="224"/>
      <c r="H284" s="227">
        <v>11.649999999999999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AT284" s="233" t="s">
        <v>129</v>
      </c>
      <c r="AU284" s="233" t="s">
        <v>127</v>
      </c>
      <c r="AV284" s="15" t="s">
        <v>126</v>
      </c>
      <c r="AW284" s="15" t="s">
        <v>30</v>
      </c>
      <c r="AX284" s="15" t="s">
        <v>80</v>
      </c>
      <c r="AY284" s="233" t="s">
        <v>119</v>
      </c>
    </row>
    <row r="285" spans="1:65" s="2" customFormat="1" ht="21.75" customHeight="1">
      <c r="A285" s="34"/>
      <c r="B285" s="35"/>
      <c r="C285" s="187" t="s">
        <v>604</v>
      </c>
      <c r="D285" s="187" t="s">
        <v>122</v>
      </c>
      <c r="E285" s="188" t="s">
        <v>967</v>
      </c>
      <c r="F285" s="189" t="s">
        <v>968</v>
      </c>
      <c r="G285" s="190" t="s">
        <v>125</v>
      </c>
      <c r="H285" s="191">
        <v>11.65</v>
      </c>
      <c r="I285" s="192"/>
      <c r="J285" s="193">
        <f t="shared" ref="J285:J292" si="10">ROUND(I285*H285,2)</f>
        <v>0</v>
      </c>
      <c r="K285" s="194"/>
      <c r="L285" s="39"/>
      <c r="M285" s="195" t="s">
        <v>1</v>
      </c>
      <c r="N285" s="196" t="s">
        <v>38</v>
      </c>
      <c r="O285" s="71"/>
      <c r="P285" s="197">
        <f t="shared" ref="P285:P292" si="11">O285*H285</f>
        <v>0</v>
      </c>
      <c r="Q285" s="197">
        <v>0</v>
      </c>
      <c r="R285" s="197">
        <f t="shared" ref="R285:R292" si="12">Q285*H285</f>
        <v>0</v>
      </c>
      <c r="S285" s="197">
        <v>0</v>
      </c>
      <c r="T285" s="198">
        <f t="shared" ref="T285:T292" si="13"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320</v>
      </c>
      <c r="AT285" s="199" t="s">
        <v>122</v>
      </c>
      <c r="AU285" s="199" t="s">
        <v>127</v>
      </c>
      <c r="AY285" s="17" t="s">
        <v>119</v>
      </c>
      <c r="BE285" s="200">
        <f t="shared" ref="BE285:BE292" si="14">IF(N285="základní",J285,0)</f>
        <v>0</v>
      </c>
      <c r="BF285" s="200">
        <f t="shared" ref="BF285:BF292" si="15">IF(N285="snížená",J285,0)</f>
        <v>0</v>
      </c>
      <c r="BG285" s="200">
        <f t="shared" ref="BG285:BG292" si="16">IF(N285="zákl. přenesená",J285,0)</f>
        <v>0</v>
      </c>
      <c r="BH285" s="200">
        <f t="shared" ref="BH285:BH292" si="17">IF(N285="sníž. přenesená",J285,0)</f>
        <v>0</v>
      </c>
      <c r="BI285" s="200">
        <f t="shared" ref="BI285:BI292" si="18">IF(N285="nulová",J285,0)</f>
        <v>0</v>
      </c>
      <c r="BJ285" s="17" t="s">
        <v>127</v>
      </c>
      <c r="BK285" s="200">
        <f t="shared" ref="BK285:BK292" si="19">ROUND(I285*H285,2)</f>
        <v>0</v>
      </c>
      <c r="BL285" s="17" t="s">
        <v>320</v>
      </c>
      <c r="BM285" s="199" t="s">
        <v>2656</v>
      </c>
    </row>
    <row r="286" spans="1:65" s="2" customFormat="1" ht="21.75" customHeight="1">
      <c r="A286" s="34"/>
      <c r="B286" s="35"/>
      <c r="C286" s="187" t="s">
        <v>608</v>
      </c>
      <c r="D286" s="187" t="s">
        <v>122</v>
      </c>
      <c r="E286" s="188" t="s">
        <v>971</v>
      </c>
      <c r="F286" s="189" t="s">
        <v>972</v>
      </c>
      <c r="G286" s="190" t="s">
        <v>125</v>
      </c>
      <c r="H286" s="191">
        <v>11.65</v>
      </c>
      <c r="I286" s="192"/>
      <c r="J286" s="193">
        <f t="shared" si="10"/>
        <v>0</v>
      </c>
      <c r="K286" s="194"/>
      <c r="L286" s="39"/>
      <c r="M286" s="195" t="s">
        <v>1</v>
      </c>
      <c r="N286" s="196" t="s">
        <v>38</v>
      </c>
      <c r="O286" s="71"/>
      <c r="P286" s="197">
        <f t="shared" si="11"/>
        <v>0</v>
      </c>
      <c r="Q286" s="197">
        <v>0</v>
      </c>
      <c r="R286" s="197">
        <f t="shared" si="12"/>
        <v>0</v>
      </c>
      <c r="S286" s="197">
        <v>0</v>
      </c>
      <c r="T286" s="198">
        <f t="shared" si="13"/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320</v>
      </c>
      <c r="AT286" s="199" t="s">
        <v>122</v>
      </c>
      <c r="AU286" s="199" t="s">
        <v>127</v>
      </c>
      <c r="AY286" s="17" t="s">
        <v>119</v>
      </c>
      <c r="BE286" s="200">
        <f t="shared" si="14"/>
        <v>0</v>
      </c>
      <c r="BF286" s="200">
        <f t="shared" si="15"/>
        <v>0</v>
      </c>
      <c r="BG286" s="200">
        <f t="shared" si="16"/>
        <v>0</v>
      </c>
      <c r="BH286" s="200">
        <f t="shared" si="17"/>
        <v>0</v>
      </c>
      <c r="BI286" s="200">
        <f t="shared" si="18"/>
        <v>0</v>
      </c>
      <c r="BJ286" s="17" t="s">
        <v>127</v>
      </c>
      <c r="BK286" s="200">
        <f t="shared" si="19"/>
        <v>0</v>
      </c>
      <c r="BL286" s="17" t="s">
        <v>320</v>
      </c>
      <c r="BM286" s="199" t="s">
        <v>2657</v>
      </c>
    </row>
    <row r="287" spans="1:65" s="2" customFormat="1" ht="16.5" customHeight="1">
      <c r="A287" s="34"/>
      <c r="B287" s="35"/>
      <c r="C287" s="187" t="s">
        <v>612</v>
      </c>
      <c r="D287" s="187" t="s">
        <v>122</v>
      </c>
      <c r="E287" s="188" t="s">
        <v>975</v>
      </c>
      <c r="F287" s="189" t="s">
        <v>976</v>
      </c>
      <c r="G287" s="190" t="s">
        <v>190</v>
      </c>
      <c r="H287" s="191">
        <v>3</v>
      </c>
      <c r="I287" s="192"/>
      <c r="J287" s="193">
        <f t="shared" si="10"/>
        <v>0</v>
      </c>
      <c r="K287" s="194"/>
      <c r="L287" s="39"/>
      <c r="M287" s="195" t="s">
        <v>1</v>
      </c>
      <c r="N287" s="196" t="s">
        <v>38</v>
      </c>
      <c r="O287" s="71"/>
      <c r="P287" s="197">
        <f t="shared" si="11"/>
        <v>0</v>
      </c>
      <c r="Q287" s="197">
        <v>0</v>
      </c>
      <c r="R287" s="197">
        <f t="shared" si="12"/>
        <v>0</v>
      </c>
      <c r="S287" s="197">
        <v>0</v>
      </c>
      <c r="T287" s="198">
        <f t="shared" si="13"/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9" t="s">
        <v>320</v>
      </c>
      <c r="AT287" s="199" t="s">
        <v>122</v>
      </c>
      <c r="AU287" s="199" t="s">
        <v>127</v>
      </c>
      <c r="AY287" s="17" t="s">
        <v>119</v>
      </c>
      <c r="BE287" s="200">
        <f t="shared" si="14"/>
        <v>0</v>
      </c>
      <c r="BF287" s="200">
        <f t="shared" si="15"/>
        <v>0</v>
      </c>
      <c r="BG287" s="200">
        <f t="shared" si="16"/>
        <v>0</v>
      </c>
      <c r="BH287" s="200">
        <f t="shared" si="17"/>
        <v>0</v>
      </c>
      <c r="BI287" s="200">
        <f t="shared" si="18"/>
        <v>0</v>
      </c>
      <c r="BJ287" s="17" t="s">
        <v>127</v>
      </c>
      <c r="BK287" s="200">
        <f t="shared" si="19"/>
        <v>0</v>
      </c>
      <c r="BL287" s="17" t="s">
        <v>320</v>
      </c>
      <c r="BM287" s="199" t="s">
        <v>2658</v>
      </c>
    </row>
    <row r="288" spans="1:65" s="2" customFormat="1" ht="16.5" customHeight="1">
      <c r="A288" s="34"/>
      <c r="B288" s="35"/>
      <c r="C288" s="187" t="s">
        <v>616</v>
      </c>
      <c r="D288" s="187" t="s">
        <v>122</v>
      </c>
      <c r="E288" s="188" t="s">
        <v>979</v>
      </c>
      <c r="F288" s="189" t="s">
        <v>980</v>
      </c>
      <c r="G288" s="190" t="s">
        <v>125</v>
      </c>
      <c r="H288" s="191">
        <v>11.65</v>
      </c>
      <c r="I288" s="192"/>
      <c r="J288" s="193">
        <f t="shared" si="10"/>
        <v>0</v>
      </c>
      <c r="K288" s="194"/>
      <c r="L288" s="39"/>
      <c r="M288" s="195" t="s">
        <v>1</v>
      </c>
      <c r="N288" s="196" t="s">
        <v>38</v>
      </c>
      <c r="O288" s="71"/>
      <c r="P288" s="197">
        <f t="shared" si="11"/>
        <v>0</v>
      </c>
      <c r="Q288" s="197">
        <v>0</v>
      </c>
      <c r="R288" s="197">
        <f t="shared" si="12"/>
        <v>0</v>
      </c>
      <c r="S288" s="197">
        <v>0</v>
      </c>
      <c r="T288" s="198">
        <f t="shared" si="13"/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320</v>
      </c>
      <c r="AT288" s="199" t="s">
        <v>122</v>
      </c>
      <c r="AU288" s="199" t="s">
        <v>127</v>
      </c>
      <c r="AY288" s="17" t="s">
        <v>119</v>
      </c>
      <c r="BE288" s="200">
        <f t="shared" si="14"/>
        <v>0</v>
      </c>
      <c r="BF288" s="200">
        <f t="shared" si="15"/>
        <v>0</v>
      </c>
      <c r="BG288" s="200">
        <f t="shared" si="16"/>
        <v>0</v>
      </c>
      <c r="BH288" s="200">
        <f t="shared" si="17"/>
        <v>0</v>
      </c>
      <c r="BI288" s="200">
        <f t="shared" si="18"/>
        <v>0</v>
      </c>
      <c r="BJ288" s="17" t="s">
        <v>127</v>
      </c>
      <c r="BK288" s="200">
        <f t="shared" si="19"/>
        <v>0</v>
      </c>
      <c r="BL288" s="17" t="s">
        <v>320</v>
      </c>
      <c r="BM288" s="199" t="s">
        <v>2659</v>
      </c>
    </row>
    <row r="289" spans="1:65" s="2" customFormat="1" ht="21.75" customHeight="1">
      <c r="A289" s="34"/>
      <c r="B289" s="35"/>
      <c r="C289" s="187" t="s">
        <v>620</v>
      </c>
      <c r="D289" s="187" t="s">
        <v>122</v>
      </c>
      <c r="E289" s="188" t="s">
        <v>983</v>
      </c>
      <c r="F289" s="189" t="s">
        <v>984</v>
      </c>
      <c r="G289" s="190" t="s">
        <v>125</v>
      </c>
      <c r="H289" s="191">
        <v>11.65</v>
      </c>
      <c r="I289" s="192"/>
      <c r="J289" s="193">
        <f t="shared" si="10"/>
        <v>0</v>
      </c>
      <c r="K289" s="194"/>
      <c r="L289" s="39"/>
      <c r="M289" s="195" t="s">
        <v>1</v>
      </c>
      <c r="N289" s="196" t="s">
        <v>38</v>
      </c>
      <c r="O289" s="71"/>
      <c r="P289" s="197">
        <f t="shared" si="11"/>
        <v>0</v>
      </c>
      <c r="Q289" s="197">
        <v>0</v>
      </c>
      <c r="R289" s="197">
        <f t="shared" si="12"/>
        <v>0</v>
      </c>
      <c r="S289" s="197">
        <v>0</v>
      </c>
      <c r="T289" s="198">
        <f t="shared" si="13"/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9" t="s">
        <v>320</v>
      </c>
      <c r="AT289" s="199" t="s">
        <v>122</v>
      </c>
      <c r="AU289" s="199" t="s">
        <v>127</v>
      </c>
      <c r="AY289" s="17" t="s">
        <v>119</v>
      </c>
      <c r="BE289" s="200">
        <f t="shared" si="14"/>
        <v>0</v>
      </c>
      <c r="BF289" s="200">
        <f t="shared" si="15"/>
        <v>0</v>
      </c>
      <c r="BG289" s="200">
        <f t="shared" si="16"/>
        <v>0</v>
      </c>
      <c r="BH289" s="200">
        <f t="shared" si="17"/>
        <v>0</v>
      </c>
      <c r="BI289" s="200">
        <f t="shared" si="18"/>
        <v>0</v>
      </c>
      <c r="BJ289" s="17" t="s">
        <v>127</v>
      </c>
      <c r="BK289" s="200">
        <f t="shared" si="19"/>
        <v>0</v>
      </c>
      <c r="BL289" s="17" t="s">
        <v>320</v>
      </c>
      <c r="BM289" s="199" t="s">
        <v>2660</v>
      </c>
    </row>
    <row r="290" spans="1:65" s="2" customFormat="1" ht="16.5" customHeight="1">
      <c r="A290" s="34"/>
      <c r="B290" s="35"/>
      <c r="C290" s="187" t="s">
        <v>624</v>
      </c>
      <c r="D290" s="187" t="s">
        <v>122</v>
      </c>
      <c r="E290" s="188" t="s">
        <v>987</v>
      </c>
      <c r="F290" s="189" t="s">
        <v>988</v>
      </c>
      <c r="G290" s="190" t="s">
        <v>125</v>
      </c>
      <c r="H290" s="191">
        <v>11.65</v>
      </c>
      <c r="I290" s="192"/>
      <c r="J290" s="193">
        <f t="shared" si="10"/>
        <v>0</v>
      </c>
      <c r="K290" s="194"/>
      <c r="L290" s="39"/>
      <c r="M290" s="195" t="s">
        <v>1</v>
      </c>
      <c r="N290" s="196" t="s">
        <v>38</v>
      </c>
      <c r="O290" s="71"/>
      <c r="P290" s="197">
        <f t="shared" si="11"/>
        <v>0</v>
      </c>
      <c r="Q290" s="197">
        <v>0</v>
      </c>
      <c r="R290" s="197">
        <f t="shared" si="12"/>
        <v>0</v>
      </c>
      <c r="S290" s="197">
        <v>0</v>
      </c>
      <c r="T290" s="198">
        <f t="shared" si="13"/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320</v>
      </c>
      <c r="AT290" s="199" t="s">
        <v>122</v>
      </c>
      <c r="AU290" s="199" t="s">
        <v>127</v>
      </c>
      <c r="AY290" s="17" t="s">
        <v>119</v>
      </c>
      <c r="BE290" s="200">
        <f t="shared" si="14"/>
        <v>0</v>
      </c>
      <c r="BF290" s="200">
        <f t="shared" si="15"/>
        <v>0</v>
      </c>
      <c r="BG290" s="200">
        <f t="shared" si="16"/>
        <v>0</v>
      </c>
      <c r="BH290" s="200">
        <f t="shared" si="17"/>
        <v>0</v>
      </c>
      <c r="BI290" s="200">
        <f t="shared" si="18"/>
        <v>0</v>
      </c>
      <c r="BJ290" s="17" t="s">
        <v>127</v>
      </c>
      <c r="BK290" s="200">
        <f t="shared" si="19"/>
        <v>0</v>
      </c>
      <c r="BL290" s="17" t="s">
        <v>320</v>
      </c>
      <c r="BM290" s="199" t="s">
        <v>2661</v>
      </c>
    </row>
    <row r="291" spans="1:65" s="2" customFormat="1" ht="24.2" customHeight="1">
      <c r="A291" s="34"/>
      <c r="B291" s="35"/>
      <c r="C291" s="187" t="s">
        <v>628</v>
      </c>
      <c r="D291" s="187" t="s">
        <v>122</v>
      </c>
      <c r="E291" s="188" t="s">
        <v>2220</v>
      </c>
      <c r="F291" s="189" t="s">
        <v>2221</v>
      </c>
      <c r="G291" s="190" t="s">
        <v>195</v>
      </c>
      <c r="H291" s="191">
        <v>1E-3</v>
      </c>
      <c r="I291" s="192"/>
      <c r="J291" s="193">
        <f t="shared" si="10"/>
        <v>0</v>
      </c>
      <c r="K291" s="194"/>
      <c r="L291" s="39"/>
      <c r="M291" s="195" t="s">
        <v>1</v>
      </c>
      <c r="N291" s="196" t="s">
        <v>38</v>
      </c>
      <c r="O291" s="71"/>
      <c r="P291" s="197">
        <f t="shared" si="11"/>
        <v>0</v>
      </c>
      <c r="Q291" s="197">
        <v>0</v>
      </c>
      <c r="R291" s="197">
        <f t="shared" si="12"/>
        <v>0</v>
      </c>
      <c r="S291" s="197">
        <v>0</v>
      </c>
      <c r="T291" s="198">
        <f t="shared" si="13"/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320</v>
      </c>
      <c r="AT291" s="199" t="s">
        <v>122</v>
      </c>
      <c r="AU291" s="199" t="s">
        <v>127</v>
      </c>
      <c r="AY291" s="17" t="s">
        <v>119</v>
      </c>
      <c r="BE291" s="200">
        <f t="shared" si="14"/>
        <v>0</v>
      </c>
      <c r="BF291" s="200">
        <f t="shared" si="15"/>
        <v>0</v>
      </c>
      <c r="BG291" s="200">
        <f t="shared" si="16"/>
        <v>0</v>
      </c>
      <c r="BH291" s="200">
        <f t="shared" si="17"/>
        <v>0</v>
      </c>
      <c r="BI291" s="200">
        <f t="shared" si="18"/>
        <v>0</v>
      </c>
      <c r="BJ291" s="17" t="s">
        <v>127</v>
      </c>
      <c r="BK291" s="200">
        <f t="shared" si="19"/>
        <v>0</v>
      </c>
      <c r="BL291" s="17" t="s">
        <v>320</v>
      </c>
      <c r="BM291" s="199" t="s">
        <v>2662</v>
      </c>
    </row>
    <row r="292" spans="1:65" s="2" customFormat="1" ht="24.2" customHeight="1">
      <c r="A292" s="34"/>
      <c r="B292" s="35"/>
      <c r="C292" s="187" t="s">
        <v>632</v>
      </c>
      <c r="D292" s="187" t="s">
        <v>122</v>
      </c>
      <c r="E292" s="188" t="s">
        <v>995</v>
      </c>
      <c r="F292" s="189" t="s">
        <v>996</v>
      </c>
      <c r="G292" s="190" t="s">
        <v>195</v>
      </c>
      <c r="H292" s="191">
        <v>0.15</v>
      </c>
      <c r="I292" s="192"/>
      <c r="J292" s="193">
        <f t="shared" si="10"/>
        <v>0</v>
      </c>
      <c r="K292" s="194"/>
      <c r="L292" s="39"/>
      <c r="M292" s="195" t="s">
        <v>1</v>
      </c>
      <c r="N292" s="196" t="s">
        <v>38</v>
      </c>
      <c r="O292" s="71"/>
      <c r="P292" s="197">
        <f t="shared" si="11"/>
        <v>0</v>
      </c>
      <c r="Q292" s="197">
        <v>0</v>
      </c>
      <c r="R292" s="197">
        <f t="shared" si="12"/>
        <v>0</v>
      </c>
      <c r="S292" s="197">
        <v>0</v>
      </c>
      <c r="T292" s="198">
        <f t="shared" si="13"/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320</v>
      </c>
      <c r="AT292" s="199" t="s">
        <v>122</v>
      </c>
      <c r="AU292" s="199" t="s">
        <v>127</v>
      </c>
      <c r="AY292" s="17" t="s">
        <v>119</v>
      </c>
      <c r="BE292" s="200">
        <f t="shared" si="14"/>
        <v>0</v>
      </c>
      <c r="BF292" s="200">
        <f t="shared" si="15"/>
        <v>0</v>
      </c>
      <c r="BG292" s="200">
        <f t="shared" si="16"/>
        <v>0</v>
      </c>
      <c r="BH292" s="200">
        <f t="shared" si="17"/>
        <v>0</v>
      </c>
      <c r="BI292" s="200">
        <f t="shared" si="18"/>
        <v>0</v>
      </c>
      <c r="BJ292" s="17" t="s">
        <v>127</v>
      </c>
      <c r="BK292" s="200">
        <f t="shared" si="19"/>
        <v>0</v>
      </c>
      <c r="BL292" s="17" t="s">
        <v>320</v>
      </c>
      <c r="BM292" s="199" t="s">
        <v>2663</v>
      </c>
    </row>
    <row r="293" spans="1:65" s="12" customFormat="1" ht="22.9" customHeight="1">
      <c r="B293" s="171"/>
      <c r="C293" s="172"/>
      <c r="D293" s="173" t="s">
        <v>71</v>
      </c>
      <c r="E293" s="185" t="s">
        <v>998</v>
      </c>
      <c r="F293" s="185" t="s">
        <v>999</v>
      </c>
      <c r="G293" s="172"/>
      <c r="H293" s="172"/>
      <c r="I293" s="175"/>
      <c r="J293" s="186">
        <f>BK293</f>
        <v>0</v>
      </c>
      <c r="K293" s="172"/>
      <c r="L293" s="177"/>
      <c r="M293" s="178"/>
      <c r="N293" s="179"/>
      <c r="O293" s="179"/>
      <c r="P293" s="180">
        <f>SUM(P294:P312)</f>
        <v>0</v>
      </c>
      <c r="Q293" s="179"/>
      <c r="R293" s="180">
        <f>SUM(R294:R312)</f>
        <v>2.8000000000000003E-4</v>
      </c>
      <c r="S293" s="179"/>
      <c r="T293" s="181">
        <f>SUM(T294:T312)</f>
        <v>0</v>
      </c>
      <c r="AR293" s="182" t="s">
        <v>127</v>
      </c>
      <c r="AT293" s="183" t="s">
        <v>71</v>
      </c>
      <c r="AU293" s="183" t="s">
        <v>80</v>
      </c>
      <c r="AY293" s="182" t="s">
        <v>119</v>
      </c>
      <c r="BK293" s="184">
        <f>SUM(BK294:BK312)</f>
        <v>0</v>
      </c>
    </row>
    <row r="294" spans="1:65" s="2" customFormat="1" ht="16.5" customHeight="1">
      <c r="A294" s="34"/>
      <c r="B294" s="35"/>
      <c r="C294" s="187" t="s">
        <v>638</v>
      </c>
      <c r="D294" s="187" t="s">
        <v>122</v>
      </c>
      <c r="E294" s="188" t="s">
        <v>1253</v>
      </c>
      <c r="F294" s="189" t="s">
        <v>1254</v>
      </c>
      <c r="G294" s="190" t="s">
        <v>190</v>
      </c>
      <c r="H294" s="191">
        <v>4</v>
      </c>
      <c r="I294" s="192"/>
      <c r="J294" s="193">
        <f>ROUND(I294*H294,2)</f>
        <v>0</v>
      </c>
      <c r="K294" s="194"/>
      <c r="L294" s="39"/>
      <c r="M294" s="195" t="s">
        <v>1</v>
      </c>
      <c r="N294" s="196" t="s">
        <v>38</v>
      </c>
      <c r="O294" s="71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320</v>
      </c>
      <c r="AT294" s="199" t="s">
        <v>122</v>
      </c>
      <c r="AU294" s="199" t="s">
        <v>127</v>
      </c>
      <c r="AY294" s="17" t="s">
        <v>119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7" t="s">
        <v>127</v>
      </c>
      <c r="BK294" s="200">
        <f>ROUND(I294*H294,2)</f>
        <v>0</v>
      </c>
      <c r="BL294" s="17" t="s">
        <v>320</v>
      </c>
      <c r="BM294" s="199" t="s">
        <v>2664</v>
      </c>
    </row>
    <row r="295" spans="1:65" s="13" customFormat="1" ht="11.25">
      <c r="B295" s="201"/>
      <c r="C295" s="202"/>
      <c r="D295" s="203" t="s">
        <v>129</v>
      </c>
      <c r="E295" s="204" t="s">
        <v>1</v>
      </c>
      <c r="F295" s="205" t="s">
        <v>1528</v>
      </c>
      <c r="G295" s="202"/>
      <c r="H295" s="204" t="s">
        <v>1</v>
      </c>
      <c r="I295" s="206"/>
      <c r="J295" s="202"/>
      <c r="K295" s="202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129</v>
      </c>
      <c r="AU295" s="211" t="s">
        <v>127</v>
      </c>
      <c r="AV295" s="13" t="s">
        <v>80</v>
      </c>
      <c r="AW295" s="13" t="s">
        <v>30</v>
      </c>
      <c r="AX295" s="13" t="s">
        <v>72</v>
      </c>
      <c r="AY295" s="211" t="s">
        <v>119</v>
      </c>
    </row>
    <row r="296" spans="1:65" s="14" customFormat="1" ht="11.25">
      <c r="B296" s="212"/>
      <c r="C296" s="213"/>
      <c r="D296" s="203" t="s">
        <v>129</v>
      </c>
      <c r="E296" s="214" t="s">
        <v>1</v>
      </c>
      <c r="F296" s="215" t="s">
        <v>80</v>
      </c>
      <c r="G296" s="213"/>
      <c r="H296" s="216">
        <v>1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129</v>
      </c>
      <c r="AU296" s="222" t="s">
        <v>127</v>
      </c>
      <c r="AV296" s="14" t="s">
        <v>127</v>
      </c>
      <c r="AW296" s="14" t="s">
        <v>30</v>
      </c>
      <c r="AX296" s="14" t="s">
        <v>72</v>
      </c>
      <c r="AY296" s="222" t="s">
        <v>119</v>
      </c>
    </row>
    <row r="297" spans="1:65" s="13" customFormat="1" ht="11.25">
      <c r="B297" s="201"/>
      <c r="C297" s="202"/>
      <c r="D297" s="203" t="s">
        <v>129</v>
      </c>
      <c r="E297" s="204" t="s">
        <v>1</v>
      </c>
      <c r="F297" s="205" t="s">
        <v>225</v>
      </c>
      <c r="G297" s="202"/>
      <c r="H297" s="204" t="s">
        <v>1</v>
      </c>
      <c r="I297" s="206"/>
      <c r="J297" s="202"/>
      <c r="K297" s="202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129</v>
      </c>
      <c r="AU297" s="211" t="s">
        <v>127</v>
      </c>
      <c r="AV297" s="13" t="s">
        <v>80</v>
      </c>
      <c r="AW297" s="13" t="s">
        <v>30</v>
      </c>
      <c r="AX297" s="13" t="s">
        <v>72</v>
      </c>
      <c r="AY297" s="211" t="s">
        <v>119</v>
      </c>
    </row>
    <row r="298" spans="1:65" s="14" customFormat="1" ht="11.25">
      <c r="B298" s="212"/>
      <c r="C298" s="213"/>
      <c r="D298" s="203" t="s">
        <v>129</v>
      </c>
      <c r="E298" s="214" t="s">
        <v>1</v>
      </c>
      <c r="F298" s="215" t="s">
        <v>127</v>
      </c>
      <c r="G298" s="213"/>
      <c r="H298" s="216">
        <v>2</v>
      </c>
      <c r="I298" s="217"/>
      <c r="J298" s="213"/>
      <c r="K298" s="213"/>
      <c r="L298" s="218"/>
      <c r="M298" s="219"/>
      <c r="N298" s="220"/>
      <c r="O298" s="220"/>
      <c r="P298" s="220"/>
      <c r="Q298" s="220"/>
      <c r="R298" s="220"/>
      <c r="S298" s="220"/>
      <c r="T298" s="221"/>
      <c r="AT298" s="222" t="s">
        <v>129</v>
      </c>
      <c r="AU298" s="222" t="s">
        <v>127</v>
      </c>
      <c r="AV298" s="14" t="s">
        <v>127</v>
      </c>
      <c r="AW298" s="14" t="s">
        <v>30</v>
      </c>
      <c r="AX298" s="14" t="s">
        <v>72</v>
      </c>
      <c r="AY298" s="222" t="s">
        <v>119</v>
      </c>
    </row>
    <row r="299" spans="1:65" s="13" customFormat="1" ht="11.25">
      <c r="B299" s="201"/>
      <c r="C299" s="202"/>
      <c r="D299" s="203" t="s">
        <v>129</v>
      </c>
      <c r="E299" s="204" t="s">
        <v>1</v>
      </c>
      <c r="F299" s="205" t="s">
        <v>232</v>
      </c>
      <c r="G299" s="202"/>
      <c r="H299" s="204" t="s">
        <v>1</v>
      </c>
      <c r="I299" s="206"/>
      <c r="J299" s="202"/>
      <c r="K299" s="202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129</v>
      </c>
      <c r="AU299" s="211" t="s">
        <v>127</v>
      </c>
      <c r="AV299" s="13" t="s">
        <v>80</v>
      </c>
      <c r="AW299" s="13" t="s">
        <v>30</v>
      </c>
      <c r="AX299" s="13" t="s">
        <v>72</v>
      </c>
      <c r="AY299" s="211" t="s">
        <v>119</v>
      </c>
    </row>
    <row r="300" spans="1:65" s="14" customFormat="1" ht="11.25">
      <c r="B300" s="212"/>
      <c r="C300" s="213"/>
      <c r="D300" s="203" t="s">
        <v>129</v>
      </c>
      <c r="E300" s="214" t="s">
        <v>1</v>
      </c>
      <c r="F300" s="215" t="s">
        <v>80</v>
      </c>
      <c r="G300" s="213"/>
      <c r="H300" s="216">
        <v>1</v>
      </c>
      <c r="I300" s="217"/>
      <c r="J300" s="213"/>
      <c r="K300" s="213"/>
      <c r="L300" s="218"/>
      <c r="M300" s="219"/>
      <c r="N300" s="220"/>
      <c r="O300" s="220"/>
      <c r="P300" s="220"/>
      <c r="Q300" s="220"/>
      <c r="R300" s="220"/>
      <c r="S300" s="220"/>
      <c r="T300" s="221"/>
      <c r="AT300" s="222" t="s">
        <v>129</v>
      </c>
      <c r="AU300" s="222" t="s">
        <v>127</v>
      </c>
      <c r="AV300" s="14" t="s">
        <v>127</v>
      </c>
      <c r="AW300" s="14" t="s">
        <v>30</v>
      </c>
      <c r="AX300" s="14" t="s">
        <v>72</v>
      </c>
      <c r="AY300" s="222" t="s">
        <v>119</v>
      </c>
    </row>
    <row r="301" spans="1:65" s="15" customFormat="1" ht="11.25">
      <c r="B301" s="223"/>
      <c r="C301" s="224"/>
      <c r="D301" s="203" t="s">
        <v>129</v>
      </c>
      <c r="E301" s="225" t="s">
        <v>1</v>
      </c>
      <c r="F301" s="226" t="s">
        <v>138</v>
      </c>
      <c r="G301" s="224"/>
      <c r="H301" s="227">
        <v>4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AT301" s="233" t="s">
        <v>129</v>
      </c>
      <c r="AU301" s="233" t="s">
        <v>127</v>
      </c>
      <c r="AV301" s="15" t="s">
        <v>126</v>
      </c>
      <c r="AW301" s="15" t="s">
        <v>30</v>
      </c>
      <c r="AX301" s="15" t="s">
        <v>80</v>
      </c>
      <c r="AY301" s="233" t="s">
        <v>119</v>
      </c>
    </row>
    <row r="302" spans="1:65" s="2" customFormat="1" ht="24.2" customHeight="1">
      <c r="A302" s="34"/>
      <c r="B302" s="35"/>
      <c r="C302" s="239" t="s">
        <v>642</v>
      </c>
      <c r="D302" s="239" t="s">
        <v>202</v>
      </c>
      <c r="E302" s="240" t="s">
        <v>1257</v>
      </c>
      <c r="F302" s="241" t="s">
        <v>1258</v>
      </c>
      <c r="G302" s="242" t="s">
        <v>190</v>
      </c>
      <c r="H302" s="243">
        <v>4</v>
      </c>
      <c r="I302" s="244"/>
      <c r="J302" s="245">
        <f>ROUND(I302*H302,2)</f>
        <v>0</v>
      </c>
      <c r="K302" s="246"/>
      <c r="L302" s="247"/>
      <c r="M302" s="248" t="s">
        <v>1</v>
      </c>
      <c r="N302" s="249" t="s">
        <v>38</v>
      </c>
      <c r="O302" s="71"/>
      <c r="P302" s="197">
        <f>O302*H302</f>
        <v>0</v>
      </c>
      <c r="Q302" s="197">
        <v>2.0000000000000002E-5</v>
      </c>
      <c r="R302" s="197">
        <f>Q302*H302</f>
        <v>8.0000000000000007E-5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406</v>
      </c>
      <c r="AT302" s="199" t="s">
        <v>202</v>
      </c>
      <c r="AU302" s="199" t="s">
        <v>127</v>
      </c>
      <c r="AY302" s="17" t="s">
        <v>119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7" t="s">
        <v>127</v>
      </c>
      <c r="BK302" s="200">
        <f>ROUND(I302*H302,2)</f>
        <v>0</v>
      </c>
      <c r="BL302" s="17" t="s">
        <v>320</v>
      </c>
      <c r="BM302" s="199" t="s">
        <v>2665</v>
      </c>
    </row>
    <row r="303" spans="1:65" s="2" customFormat="1" ht="16.5" customHeight="1">
      <c r="A303" s="34"/>
      <c r="B303" s="35"/>
      <c r="C303" s="239" t="s">
        <v>649</v>
      </c>
      <c r="D303" s="239" t="s">
        <v>202</v>
      </c>
      <c r="E303" s="240" t="s">
        <v>1261</v>
      </c>
      <c r="F303" s="241" t="s">
        <v>1262</v>
      </c>
      <c r="G303" s="242" t="s">
        <v>190</v>
      </c>
      <c r="H303" s="243">
        <v>4</v>
      </c>
      <c r="I303" s="244"/>
      <c r="J303" s="245">
        <f>ROUND(I303*H303,2)</f>
        <v>0</v>
      </c>
      <c r="K303" s="246"/>
      <c r="L303" s="247"/>
      <c r="M303" s="248" t="s">
        <v>1</v>
      </c>
      <c r="N303" s="249" t="s">
        <v>38</v>
      </c>
      <c r="O303" s="71"/>
      <c r="P303" s="197">
        <f>O303*H303</f>
        <v>0</v>
      </c>
      <c r="Q303" s="197">
        <v>5.0000000000000002E-5</v>
      </c>
      <c r="R303" s="197">
        <f>Q303*H303</f>
        <v>2.0000000000000001E-4</v>
      </c>
      <c r="S303" s="197">
        <v>0</v>
      </c>
      <c r="T303" s="19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99" t="s">
        <v>406</v>
      </c>
      <c r="AT303" s="199" t="s">
        <v>202</v>
      </c>
      <c r="AU303" s="199" t="s">
        <v>127</v>
      </c>
      <c r="AY303" s="17" t="s">
        <v>119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127</v>
      </c>
      <c r="BK303" s="200">
        <f>ROUND(I303*H303,2)</f>
        <v>0</v>
      </c>
      <c r="BL303" s="17" t="s">
        <v>320</v>
      </c>
      <c r="BM303" s="199" t="s">
        <v>2666</v>
      </c>
    </row>
    <row r="304" spans="1:65" s="2" customFormat="1" ht="33" customHeight="1">
      <c r="A304" s="34"/>
      <c r="B304" s="35"/>
      <c r="C304" s="187" t="s">
        <v>654</v>
      </c>
      <c r="D304" s="187" t="s">
        <v>122</v>
      </c>
      <c r="E304" s="188" t="s">
        <v>2667</v>
      </c>
      <c r="F304" s="189" t="s">
        <v>2668</v>
      </c>
      <c r="G304" s="190" t="s">
        <v>190</v>
      </c>
      <c r="H304" s="191">
        <v>3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38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320</v>
      </c>
      <c r="AT304" s="199" t="s">
        <v>122</v>
      </c>
      <c r="AU304" s="199" t="s">
        <v>127</v>
      </c>
      <c r="AY304" s="17" t="s">
        <v>119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127</v>
      </c>
      <c r="BK304" s="200">
        <f>ROUND(I304*H304,2)</f>
        <v>0</v>
      </c>
      <c r="BL304" s="17" t="s">
        <v>320</v>
      </c>
      <c r="BM304" s="199" t="s">
        <v>2669</v>
      </c>
    </row>
    <row r="305" spans="1:65" s="13" customFormat="1" ht="11.25">
      <c r="B305" s="201"/>
      <c r="C305" s="202"/>
      <c r="D305" s="203" t="s">
        <v>129</v>
      </c>
      <c r="E305" s="204" t="s">
        <v>1</v>
      </c>
      <c r="F305" s="205" t="s">
        <v>2670</v>
      </c>
      <c r="G305" s="202"/>
      <c r="H305" s="204" t="s">
        <v>1</v>
      </c>
      <c r="I305" s="206"/>
      <c r="J305" s="202"/>
      <c r="K305" s="202"/>
      <c r="L305" s="207"/>
      <c r="M305" s="208"/>
      <c r="N305" s="209"/>
      <c r="O305" s="209"/>
      <c r="P305" s="209"/>
      <c r="Q305" s="209"/>
      <c r="R305" s="209"/>
      <c r="S305" s="209"/>
      <c r="T305" s="210"/>
      <c r="AT305" s="211" t="s">
        <v>129</v>
      </c>
      <c r="AU305" s="211" t="s">
        <v>127</v>
      </c>
      <c r="AV305" s="13" t="s">
        <v>80</v>
      </c>
      <c r="AW305" s="13" t="s">
        <v>30</v>
      </c>
      <c r="AX305" s="13" t="s">
        <v>72</v>
      </c>
      <c r="AY305" s="211" t="s">
        <v>119</v>
      </c>
    </row>
    <row r="306" spans="1:65" s="14" customFormat="1" ht="11.25">
      <c r="B306" s="212"/>
      <c r="C306" s="213"/>
      <c r="D306" s="203" t="s">
        <v>129</v>
      </c>
      <c r="E306" s="214" t="s">
        <v>1</v>
      </c>
      <c r="F306" s="215" t="s">
        <v>80</v>
      </c>
      <c r="G306" s="213"/>
      <c r="H306" s="216">
        <v>1</v>
      </c>
      <c r="I306" s="217"/>
      <c r="J306" s="213"/>
      <c r="K306" s="213"/>
      <c r="L306" s="218"/>
      <c r="M306" s="219"/>
      <c r="N306" s="220"/>
      <c r="O306" s="220"/>
      <c r="P306" s="220"/>
      <c r="Q306" s="220"/>
      <c r="R306" s="220"/>
      <c r="S306" s="220"/>
      <c r="T306" s="221"/>
      <c r="AT306" s="222" t="s">
        <v>129</v>
      </c>
      <c r="AU306" s="222" t="s">
        <v>127</v>
      </c>
      <c r="AV306" s="14" t="s">
        <v>127</v>
      </c>
      <c r="AW306" s="14" t="s">
        <v>30</v>
      </c>
      <c r="AX306" s="14" t="s">
        <v>72</v>
      </c>
      <c r="AY306" s="222" t="s">
        <v>119</v>
      </c>
    </row>
    <row r="307" spans="1:65" s="13" customFormat="1" ht="11.25">
      <c r="B307" s="201"/>
      <c r="C307" s="202"/>
      <c r="D307" s="203" t="s">
        <v>129</v>
      </c>
      <c r="E307" s="204" t="s">
        <v>1</v>
      </c>
      <c r="F307" s="205" t="s">
        <v>225</v>
      </c>
      <c r="G307" s="202"/>
      <c r="H307" s="204" t="s">
        <v>1</v>
      </c>
      <c r="I307" s="206"/>
      <c r="J307" s="202"/>
      <c r="K307" s="202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129</v>
      </c>
      <c r="AU307" s="211" t="s">
        <v>127</v>
      </c>
      <c r="AV307" s="13" t="s">
        <v>80</v>
      </c>
      <c r="AW307" s="13" t="s">
        <v>30</v>
      </c>
      <c r="AX307" s="13" t="s">
        <v>72</v>
      </c>
      <c r="AY307" s="211" t="s">
        <v>119</v>
      </c>
    </row>
    <row r="308" spans="1:65" s="14" customFormat="1" ht="11.25">
      <c r="B308" s="212"/>
      <c r="C308" s="213"/>
      <c r="D308" s="203" t="s">
        <v>129</v>
      </c>
      <c r="E308" s="214" t="s">
        <v>1</v>
      </c>
      <c r="F308" s="215" t="s">
        <v>80</v>
      </c>
      <c r="G308" s="213"/>
      <c r="H308" s="216">
        <v>1</v>
      </c>
      <c r="I308" s="217"/>
      <c r="J308" s="213"/>
      <c r="K308" s="213"/>
      <c r="L308" s="218"/>
      <c r="M308" s="219"/>
      <c r="N308" s="220"/>
      <c r="O308" s="220"/>
      <c r="P308" s="220"/>
      <c r="Q308" s="220"/>
      <c r="R308" s="220"/>
      <c r="S308" s="220"/>
      <c r="T308" s="221"/>
      <c r="AT308" s="222" t="s">
        <v>129</v>
      </c>
      <c r="AU308" s="222" t="s">
        <v>127</v>
      </c>
      <c r="AV308" s="14" t="s">
        <v>127</v>
      </c>
      <c r="AW308" s="14" t="s">
        <v>30</v>
      </c>
      <c r="AX308" s="14" t="s">
        <v>72</v>
      </c>
      <c r="AY308" s="222" t="s">
        <v>119</v>
      </c>
    </row>
    <row r="309" spans="1:65" s="13" customFormat="1" ht="11.25">
      <c r="B309" s="201"/>
      <c r="C309" s="202"/>
      <c r="D309" s="203" t="s">
        <v>129</v>
      </c>
      <c r="E309" s="204" t="s">
        <v>1</v>
      </c>
      <c r="F309" s="205" t="s">
        <v>232</v>
      </c>
      <c r="G309" s="202"/>
      <c r="H309" s="204" t="s">
        <v>1</v>
      </c>
      <c r="I309" s="206"/>
      <c r="J309" s="202"/>
      <c r="K309" s="202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129</v>
      </c>
      <c r="AU309" s="211" t="s">
        <v>127</v>
      </c>
      <c r="AV309" s="13" t="s">
        <v>80</v>
      </c>
      <c r="AW309" s="13" t="s">
        <v>30</v>
      </c>
      <c r="AX309" s="13" t="s">
        <v>72</v>
      </c>
      <c r="AY309" s="211" t="s">
        <v>119</v>
      </c>
    </row>
    <row r="310" spans="1:65" s="14" customFormat="1" ht="11.25">
      <c r="B310" s="212"/>
      <c r="C310" s="213"/>
      <c r="D310" s="203" t="s">
        <v>129</v>
      </c>
      <c r="E310" s="214" t="s">
        <v>1</v>
      </c>
      <c r="F310" s="215" t="s">
        <v>80</v>
      </c>
      <c r="G310" s="213"/>
      <c r="H310" s="216">
        <v>1</v>
      </c>
      <c r="I310" s="217"/>
      <c r="J310" s="213"/>
      <c r="K310" s="213"/>
      <c r="L310" s="218"/>
      <c r="M310" s="219"/>
      <c r="N310" s="220"/>
      <c r="O310" s="220"/>
      <c r="P310" s="220"/>
      <c r="Q310" s="220"/>
      <c r="R310" s="220"/>
      <c r="S310" s="220"/>
      <c r="T310" s="221"/>
      <c r="AT310" s="222" t="s">
        <v>129</v>
      </c>
      <c r="AU310" s="222" t="s">
        <v>127</v>
      </c>
      <c r="AV310" s="14" t="s">
        <v>127</v>
      </c>
      <c r="AW310" s="14" t="s">
        <v>30</v>
      </c>
      <c r="AX310" s="14" t="s">
        <v>72</v>
      </c>
      <c r="AY310" s="222" t="s">
        <v>119</v>
      </c>
    </row>
    <row r="311" spans="1:65" s="15" customFormat="1" ht="11.25">
      <c r="B311" s="223"/>
      <c r="C311" s="224"/>
      <c r="D311" s="203" t="s">
        <v>129</v>
      </c>
      <c r="E311" s="225" t="s">
        <v>1</v>
      </c>
      <c r="F311" s="226" t="s">
        <v>138</v>
      </c>
      <c r="G311" s="224"/>
      <c r="H311" s="227">
        <v>3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AT311" s="233" t="s">
        <v>129</v>
      </c>
      <c r="AU311" s="233" t="s">
        <v>127</v>
      </c>
      <c r="AV311" s="15" t="s">
        <v>126</v>
      </c>
      <c r="AW311" s="15" t="s">
        <v>30</v>
      </c>
      <c r="AX311" s="15" t="s">
        <v>80</v>
      </c>
      <c r="AY311" s="233" t="s">
        <v>119</v>
      </c>
    </row>
    <row r="312" spans="1:65" s="2" customFormat="1" ht="24.2" customHeight="1">
      <c r="A312" s="34"/>
      <c r="B312" s="35"/>
      <c r="C312" s="187" t="s">
        <v>658</v>
      </c>
      <c r="D312" s="187" t="s">
        <v>122</v>
      </c>
      <c r="E312" s="188" t="s">
        <v>1302</v>
      </c>
      <c r="F312" s="189" t="s">
        <v>1303</v>
      </c>
      <c r="G312" s="190" t="s">
        <v>190</v>
      </c>
      <c r="H312" s="191">
        <v>1</v>
      </c>
      <c r="I312" s="192"/>
      <c r="J312" s="193">
        <f>ROUND(I312*H312,2)</f>
        <v>0</v>
      </c>
      <c r="K312" s="194"/>
      <c r="L312" s="39"/>
      <c r="M312" s="195" t="s">
        <v>1</v>
      </c>
      <c r="N312" s="196" t="s">
        <v>38</v>
      </c>
      <c r="O312" s="71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320</v>
      </c>
      <c r="AT312" s="199" t="s">
        <v>122</v>
      </c>
      <c r="AU312" s="199" t="s">
        <v>127</v>
      </c>
      <c r="AY312" s="17" t="s">
        <v>119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7" t="s">
        <v>127</v>
      </c>
      <c r="BK312" s="200">
        <f>ROUND(I312*H312,2)</f>
        <v>0</v>
      </c>
      <c r="BL312" s="17" t="s">
        <v>320</v>
      </c>
      <c r="BM312" s="199" t="s">
        <v>2671</v>
      </c>
    </row>
    <row r="313" spans="1:65" s="12" customFormat="1" ht="22.9" customHeight="1">
      <c r="B313" s="171"/>
      <c r="C313" s="172"/>
      <c r="D313" s="173" t="s">
        <v>71</v>
      </c>
      <c r="E313" s="185" t="s">
        <v>1313</v>
      </c>
      <c r="F313" s="185" t="s">
        <v>1314</v>
      </c>
      <c r="G313" s="172"/>
      <c r="H313" s="172"/>
      <c r="I313" s="175"/>
      <c r="J313" s="186">
        <f>BK313</f>
        <v>0</v>
      </c>
      <c r="K313" s="172"/>
      <c r="L313" s="177"/>
      <c r="M313" s="178"/>
      <c r="N313" s="179"/>
      <c r="O313" s="179"/>
      <c r="P313" s="180">
        <f>P314</f>
        <v>0</v>
      </c>
      <c r="Q313" s="179"/>
      <c r="R313" s="180">
        <f>R314</f>
        <v>0</v>
      </c>
      <c r="S313" s="179"/>
      <c r="T313" s="181">
        <f>T314</f>
        <v>3.0000000000000001E-3</v>
      </c>
      <c r="AR313" s="182" t="s">
        <v>127</v>
      </c>
      <c r="AT313" s="183" t="s">
        <v>71</v>
      </c>
      <c r="AU313" s="183" t="s">
        <v>80</v>
      </c>
      <c r="AY313" s="182" t="s">
        <v>119</v>
      </c>
      <c r="BK313" s="184">
        <f>BK314</f>
        <v>0</v>
      </c>
    </row>
    <row r="314" spans="1:65" s="2" customFormat="1" ht="24.2" customHeight="1">
      <c r="A314" s="34"/>
      <c r="B314" s="35"/>
      <c r="C314" s="187" t="s">
        <v>662</v>
      </c>
      <c r="D314" s="187" t="s">
        <v>122</v>
      </c>
      <c r="E314" s="188" t="s">
        <v>2672</v>
      </c>
      <c r="F314" s="189" t="s">
        <v>2673</v>
      </c>
      <c r="G314" s="190" t="s">
        <v>1318</v>
      </c>
      <c r="H314" s="191">
        <v>1</v>
      </c>
      <c r="I314" s="192"/>
      <c r="J314" s="193">
        <f>ROUND(I314*H314,2)</f>
        <v>0</v>
      </c>
      <c r="K314" s="194"/>
      <c r="L314" s="39"/>
      <c r="M314" s="195" t="s">
        <v>1</v>
      </c>
      <c r="N314" s="196" t="s">
        <v>38</v>
      </c>
      <c r="O314" s="71"/>
      <c r="P314" s="197">
        <f>O314*H314</f>
        <v>0</v>
      </c>
      <c r="Q314" s="197">
        <v>0</v>
      </c>
      <c r="R314" s="197">
        <f>Q314*H314</f>
        <v>0</v>
      </c>
      <c r="S314" s="197">
        <v>3.0000000000000001E-3</v>
      </c>
      <c r="T314" s="198">
        <f>S314*H314</f>
        <v>3.0000000000000001E-3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320</v>
      </c>
      <c r="AT314" s="199" t="s">
        <v>122</v>
      </c>
      <c r="AU314" s="199" t="s">
        <v>127</v>
      </c>
      <c r="AY314" s="17" t="s">
        <v>119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7" t="s">
        <v>127</v>
      </c>
      <c r="BK314" s="200">
        <f>ROUND(I314*H314,2)</f>
        <v>0</v>
      </c>
      <c r="BL314" s="17" t="s">
        <v>320</v>
      </c>
      <c r="BM314" s="199" t="s">
        <v>2674</v>
      </c>
    </row>
    <row r="315" spans="1:65" s="12" customFormat="1" ht="22.9" customHeight="1">
      <c r="B315" s="171"/>
      <c r="C315" s="172"/>
      <c r="D315" s="173" t="s">
        <v>71</v>
      </c>
      <c r="E315" s="185" t="s">
        <v>1456</v>
      </c>
      <c r="F315" s="185" t="s">
        <v>1457</v>
      </c>
      <c r="G315" s="172"/>
      <c r="H315" s="172"/>
      <c r="I315" s="175"/>
      <c r="J315" s="186">
        <f>BK315</f>
        <v>0</v>
      </c>
      <c r="K315" s="172"/>
      <c r="L315" s="177"/>
      <c r="M315" s="178"/>
      <c r="N315" s="179"/>
      <c r="O315" s="179"/>
      <c r="P315" s="180">
        <f>SUM(P316:P339)</f>
        <v>0</v>
      </c>
      <c r="Q315" s="179"/>
      <c r="R315" s="180">
        <f>SUM(R316:R339)</f>
        <v>1.1420000000000001E-2</v>
      </c>
      <c r="S315" s="179"/>
      <c r="T315" s="181">
        <f>SUM(T316:T339)</f>
        <v>0.159</v>
      </c>
      <c r="AR315" s="182" t="s">
        <v>127</v>
      </c>
      <c r="AT315" s="183" t="s">
        <v>71</v>
      </c>
      <c r="AU315" s="183" t="s">
        <v>80</v>
      </c>
      <c r="AY315" s="182" t="s">
        <v>119</v>
      </c>
      <c r="BK315" s="184">
        <f>SUM(BK316:BK339)</f>
        <v>0</v>
      </c>
    </row>
    <row r="316" spans="1:65" s="2" customFormat="1" ht="24.2" customHeight="1">
      <c r="A316" s="34"/>
      <c r="B316" s="35"/>
      <c r="C316" s="187" t="s">
        <v>668</v>
      </c>
      <c r="D316" s="187" t="s">
        <v>122</v>
      </c>
      <c r="E316" s="188" t="s">
        <v>1471</v>
      </c>
      <c r="F316" s="189" t="s">
        <v>2675</v>
      </c>
      <c r="G316" s="190" t="s">
        <v>190</v>
      </c>
      <c r="H316" s="191">
        <v>1</v>
      </c>
      <c r="I316" s="192"/>
      <c r="J316" s="193">
        <f>ROUND(I316*H316,2)</f>
        <v>0</v>
      </c>
      <c r="K316" s="194"/>
      <c r="L316" s="39"/>
      <c r="M316" s="195" t="s">
        <v>1</v>
      </c>
      <c r="N316" s="196" t="s">
        <v>38</v>
      </c>
      <c r="O316" s="71"/>
      <c r="P316" s="197">
        <f>O316*H316</f>
        <v>0</v>
      </c>
      <c r="Q316" s="197">
        <v>0</v>
      </c>
      <c r="R316" s="197">
        <f>Q316*H316</f>
        <v>0</v>
      </c>
      <c r="S316" s="197">
        <v>0</v>
      </c>
      <c r="T316" s="19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9" t="s">
        <v>320</v>
      </c>
      <c r="AT316" s="199" t="s">
        <v>122</v>
      </c>
      <c r="AU316" s="199" t="s">
        <v>127</v>
      </c>
      <c r="AY316" s="17" t="s">
        <v>119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7" t="s">
        <v>127</v>
      </c>
      <c r="BK316" s="200">
        <f>ROUND(I316*H316,2)</f>
        <v>0</v>
      </c>
      <c r="BL316" s="17" t="s">
        <v>320</v>
      </c>
      <c r="BM316" s="199" t="s">
        <v>2676</v>
      </c>
    </row>
    <row r="317" spans="1:65" s="2" customFormat="1" ht="16.5" customHeight="1">
      <c r="A317" s="34"/>
      <c r="B317" s="35"/>
      <c r="C317" s="187" t="s">
        <v>672</v>
      </c>
      <c r="D317" s="187" t="s">
        <v>122</v>
      </c>
      <c r="E317" s="188" t="s">
        <v>1476</v>
      </c>
      <c r="F317" s="189" t="s">
        <v>1477</v>
      </c>
      <c r="G317" s="190" t="s">
        <v>190</v>
      </c>
      <c r="H317" s="191">
        <v>5</v>
      </c>
      <c r="I317" s="192"/>
      <c r="J317" s="193">
        <f>ROUND(I317*H317,2)</f>
        <v>0</v>
      </c>
      <c r="K317" s="194"/>
      <c r="L317" s="39"/>
      <c r="M317" s="195" t="s">
        <v>1</v>
      </c>
      <c r="N317" s="196" t="s">
        <v>38</v>
      </c>
      <c r="O317" s="71"/>
      <c r="P317" s="197">
        <f>O317*H317</f>
        <v>0</v>
      </c>
      <c r="Q317" s="197">
        <v>0</v>
      </c>
      <c r="R317" s="197">
        <f>Q317*H317</f>
        <v>0</v>
      </c>
      <c r="S317" s="197">
        <v>1E-3</v>
      </c>
      <c r="T317" s="198">
        <f>S317*H317</f>
        <v>5.0000000000000001E-3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320</v>
      </c>
      <c r="AT317" s="199" t="s">
        <v>122</v>
      </c>
      <c r="AU317" s="199" t="s">
        <v>127</v>
      </c>
      <c r="AY317" s="17" t="s">
        <v>119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7" t="s">
        <v>127</v>
      </c>
      <c r="BK317" s="200">
        <f>ROUND(I317*H317,2)</f>
        <v>0</v>
      </c>
      <c r="BL317" s="17" t="s">
        <v>320</v>
      </c>
      <c r="BM317" s="199" t="s">
        <v>2677</v>
      </c>
    </row>
    <row r="318" spans="1:65" s="2" customFormat="1" ht="16.5" customHeight="1">
      <c r="A318" s="34"/>
      <c r="B318" s="35"/>
      <c r="C318" s="187" t="s">
        <v>678</v>
      </c>
      <c r="D318" s="187" t="s">
        <v>122</v>
      </c>
      <c r="E318" s="188" t="s">
        <v>2678</v>
      </c>
      <c r="F318" s="189" t="s">
        <v>2679</v>
      </c>
      <c r="G318" s="190" t="s">
        <v>190</v>
      </c>
      <c r="H318" s="191">
        <v>1</v>
      </c>
      <c r="I318" s="192"/>
      <c r="J318" s="193">
        <f>ROUND(I318*H318,2)</f>
        <v>0</v>
      </c>
      <c r="K318" s="194"/>
      <c r="L318" s="39"/>
      <c r="M318" s="195" t="s">
        <v>1</v>
      </c>
      <c r="N318" s="196" t="s">
        <v>38</v>
      </c>
      <c r="O318" s="71"/>
      <c r="P318" s="197">
        <f>O318*H318</f>
        <v>0</v>
      </c>
      <c r="Q318" s="197">
        <v>0</v>
      </c>
      <c r="R318" s="197">
        <f>Q318*H318</f>
        <v>0</v>
      </c>
      <c r="S318" s="197">
        <v>3.0000000000000001E-3</v>
      </c>
      <c r="T318" s="198">
        <f>S318*H318</f>
        <v>3.0000000000000001E-3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9" t="s">
        <v>320</v>
      </c>
      <c r="AT318" s="199" t="s">
        <v>122</v>
      </c>
      <c r="AU318" s="199" t="s">
        <v>127</v>
      </c>
      <c r="AY318" s="17" t="s">
        <v>119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17" t="s">
        <v>127</v>
      </c>
      <c r="BK318" s="200">
        <f>ROUND(I318*H318,2)</f>
        <v>0</v>
      </c>
      <c r="BL318" s="17" t="s">
        <v>320</v>
      </c>
      <c r="BM318" s="199" t="s">
        <v>2680</v>
      </c>
    </row>
    <row r="319" spans="1:65" s="2" customFormat="1" ht="16.5" customHeight="1">
      <c r="A319" s="34"/>
      <c r="B319" s="35"/>
      <c r="C319" s="187" t="s">
        <v>682</v>
      </c>
      <c r="D319" s="187" t="s">
        <v>122</v>
      </c>
      <c r="E319" s="188" t="s">
        <v>2681</v>
      </c>
      <c r="F319" s="189" t="s">
        <v>2682</v>
      </c>
      <c r="G319" s="190" t="s">
        <v>190</v>
      </c>
      <c r="H319" s="191">
        <v>1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38</v>
      </c>
      <c r="O319" s="71"/>
      <c r="P319" s="197">
        <f>O319*H319</f>
        <v>0</v>
      </c>
      <c r="Q319" s="197">
        <v>0</v>
      </c>
      <c r="R319" s="197">
        <f>Q319*H319</f>
        <v>0</v>
      </c>
      <c r="S319" s="197">
        <v>1E-3</v>
      </c>
      <c r="T319" s="198">
        <f>S319*H319</f>
        <v>1E-3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320</v>
      </c>
      <c r="AT319" s="199" t="s">
        <v>122</v>
      </c>
      <c r="AU319" s="199" t="s">
        <v>127</v>
      </c>
      <c r="AY319" s="17" t="s">
        <v>119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127</v>
      </c>
      <c r="BK319" s="200">
        <f>ROUND(I319*H319,2)</f>
        <v>0</v>
      </c>
      <c r="BL319" s="17" t="s">
        <v>320</v>
      </c>
      <c r="BM319" s="199" t="s">
        <v>2683</v>
      </c>
    </row>
    <row r="320" spans="1:65" s="2" customFormat="1" ht="24.2" customHeight="1">
      <c r="A320" s="34"/>
      <c r="B320" s="35"/>
      <c r="C320" s="187" t="s">
        <v>688</v>
      </c>
      <c r="D320" s="187" t="s">
        <v>122</v>
      </c>
      <c r="E320" s="188" t="s">
        <v>1516</v>
      </c>
      <c r="F320" s="189" t="s">
        <v>1517</v>
      </c>
      <c r="G320" s="190" t="s">
        <v>190</v>
      </c>
      <c r="H320" s="191">
        <v>1</v>
      </c>
      <c r="I320" s="192"/>
      <c r="J320" s="193">
        <f>ROUND(I320*H320,2)</f>
        <v>0</v>
      </c>
      <c r="K320" s="194"/>
      <c r="L320" s="39"/>
      <c r="M320" s="195" t="s">
        <v>1</v>
      </c>
      <c r="N320" s="196" t="s">
        <v>38</v>
      </c>
      <c r="O320" s="71"/>
      <c r="P320" s="197">
        <f>O320*H320</f>
        <v>0</v>
      </c>
      <c r="Q320" s="197">
        <v>0</v>
      </c>
      <c r="R320" s="197">
        <f>Q320*H320</f>
        <v>0</v>
      </c>
      <c r="S320" s="197">
        <v>1E-3</v>
      </c>
      <c r="T320" s="198">
        <f>S320*H320</f>
        <v>1E-3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9" t="s">
        <v>320</v>
      </c>
      <c r="AT320" s="199" t="s">
        <v>122</v>
      </c>
      <c r="AU320" s="199" t="s">
        <v>127</v>
      </c>
      <c r="AY320" s="17" t="s">
        <v>119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7" t="s">
        <v>127</v>
      </c>
      <c r="BK320" s="200">
        <f>ROUND(I320*H320,2)</f>
        <v>0</v>
      </c>
      <c r="BL320" s="17" t="s">
        <v>320</v>
      </c>
      <c r="BM320" s="199" t="s">
        <v>2684</v>
      </c>
    </row>
    <row r="321" spans="1:65" s="13" customFormat="1" ht="11.25">
      <c r="B321" s="201"/>
      <c r="C321" s="202"/>
      <c r="D321" s="203" t="s">
        <v>129</v>
      </c>
      <c r="E321" s="204" t="s">
        <v>1</v>
      </c>
      <c r="F321" s="205" t="s">
        <v>2685</v>
      </c>
      <c r="G321" s="202"/>
      <c r="H321" s="204" t="s">
        <v>1</v>
      </c>
      <c r="I321" s="206"/>
      <c r="J321" s="202"/>
      <c r="K321" s="202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129</v>
      </c>
      <c r="AU321" s="211" t="s">
        <v>127</v>
      </c>
      <c r="AV321" s="13" t="s">
        <v>80</v>
      </c>
      <c r="AW321" s="13" t="s">
        <v>30</v>
      </c>
      <c r="AX321" s="13" t="s">
        <v>72</v>
      </c>
      <c r="AY321" s="211" t="s">
        <v>119</v>
      </c>
    </row>
    <row r="322" spans="1:65" s="14" customFormat="1" ht="11.25">
      <c r="B322" s="212"/>
      <c r="C322" s="213"/>
      <c r="D322" s="203" t="s">
        <v>129</v>
      </c>
      <c r="E322" s="214" t="s">
        <v>1</v>
      </c>
      <c r="F322" s="215" t="s">
        <v>80</v>
      </c>
      <c r="G322" s="213"/>
      <c r="H322" s="216">
        <v>1</v>
      </c>
      <c r="I322" s="217"/>
      <c r="J322" s="213"/>
      <c r="K322" s="213"/>
      <c r="L322" s="218"/>
      <c r="M322" s="219"/>
      <c r="N322" s="220"/>
      <c r="O322" s="220"/>
      <c r="P322" s="220"/>
      <c r="Q322" s="220"/>
      <c r="R322" s="220"/>
      <c r="S322" s="220"/>
      <c r="T322" s="221"/>
      <c r="AT322" s="222" t="s">
        <v>129</v>
      </c>
      <c r="AU322" s="222" t="s">
        <v>127</v>
      </c>
      <c r="AV322" s="14" t="s">
        <v>127</v>
      </c>
      <c r="AW322" s="14" t="s">
        <v>30</v>
      </c>
      <c r="AX322" s="14" t="s">
        <v>80</v>
      </c>
      <c r="AY322" s="222" t="s">
        <v>119</v>
      </c>
    </row>
    <row r="323" spans="1:65" s="2" customFormat="1" ht="24.2" customHeight="1">
      <c r="A323" s="34"/>
      <c r="B323" s="35"/>
      <c r="C323" s="187" t="s">
        <v>693</v>
      </c>
      <c r="D323" s="187" t="s">
        <v>122</v>
      </c>
      <c r="E323" s="188" t="s">
        <v>2686</v>
      </c>
      <c r="F323" s="189" t="s">
        <v>2687</v>
      </c>
      <c r="G323" s="190" t="s">
        <v>190</v>
      </c>
      <c r="H323" s="191">
        <v>1</v>
      </c>
      <c r="I323" s="192"/>
      <c r="J323" s="193">
        <f>ROUND(I323*H323,2)</f>
        <v>0</v>
      </c>
      <c r="K323" s="194"/>
      <c r="L323" s="39"/>
      <c r="M323" s="195" t="s">
        <v>1</v>
      </c>
      <c r="N323" s="196" t="s">
        <v>38</v>
      </c>
      <c r="O323" s="71"/>
      <c r="P323" s="197">
        <f>O323*H323</f>
        <v>0</v>
      </c>
      <c r="Q323" s="197">
        <v>0</v>
      </c>
      <c r="R323" s="197">
        <f>Q323*H323</f>
        <v>0</v>
      </c>
      <c r="S323" s="197">
        <v>1E-3</v>
      </c>
      <c r="T323" s="198">
        <f>S323*H323</f>
        <v>1E-3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320</v>
      </c>
      <c r="AT323" s="199" t="s">
        <v>122</v>
      </c>
      <c r="AU323" s="199" t="s">
        <v>127</v>
      </c>
      <c r="AY323" s="17" t="s">
        <v>119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7" t="s">
        <v>127</v>
      </c>
      <c r="BK323" s="200">
        <f>ROUND(I323*H323,2)</f>
        <v>0</v>
      </c>
      <c r="BL323" s="17" t="s">
        <v>320</v>
      </c>
      <c r="BM323" s="199" t="s">
        <v>2688</v>
      </c>
    </row>
    <row r="324" spans="1:65" s="2" customFormat="1" ht="24.2" customHeight="1">
      <c r="A324" s="34"/>
      <c r="B324" s="35"/>
      <c r="C324" s="187" t="s">
        <v>698</v>
      </c>
      <c r="D324" s="187" t="s">
        <v>122</v>
      </c>
      <c r="E324" s="188" t="s">
        <v>1520</v>
      </c>
      <c r="F324" s="189" t="s">
        <v>1521</v>
      </c>
      <c r="G324" s="190" t="s">
        <v>190</v>
      </c>
      <c r="H324" s="191">
        <v>5</v>
      </c>
      <c r="I324" s="192"/>
      <c r="J324" s="193">
        <f>ROUND(I324*H324,2)</f>
        <v>0</v>
      </c>
      <c r="K324" s="194"/>
      <c r="L324" s="39"/>
      <c r="M324" s="195" t="s">
        <v>1</v>
      </c>
      <c r="N324" s="196" t="s">
        <v>38</v>
      </c>
      <c r="O324" s="71"/>
      <c r="P324" s="197">
        <f>O324*H324</f>
        <v>0</v>
      </c>
      <c r="Q324" s="197">
        <v>0</v>
      </c>
      <c r="R324" s="197">
        <f>Q324*H324</f>
        <v>0</v>
      </c>
      <c r="S324" s="197">
        <v>2.4E-2</v>
      </c>
      <c r="T324" s="198">
        <f>S324*H324</f>
        <v>0.12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320</v>
      </c>
      <c r="AT324" s="199" t="s">
        <v>122</v>
      </c>
      <c r="AU324" s="199" t="s">
        <v>127</v>
      </c>
      <c r="AY324" s="17" t="s">
        <v>119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7" t="s">
        <v>127</v>
      </c>
      <c r="BK324" s="200">
        <f>ROUND(I324*H324,2)</f>
        <v>0</v>
      </c>
      <c r="BL324" s="17" t="s">
        <v>320</v>
      </c>
      <c r="BM324" s="199" t="s">
        <v>2689</v>
      </c>
    </row>
    <row r="325" spans="1:65" s="2" customFormat="1" ht="24.2" customHeight="1">
      <c r="A325" s="34"/>
      <c r="B325" s="35"/>
      <c r="C325" s="187" t="s">
        <v>704</v>
      </c>
      <c r="D325" s="187" t="s">
        <v>122</v>
      </c>
      <c r="E325" s="188" t="s">
        <v>2690</v>
      </c>
      <c r="F325" s="189" t="s">
        <v>2691</v>
      </c>
      <c r="G325" s="190" t="s">
        <v>190</v>
      </c>
      <c r="H325" s="191">
        <v>1</v>
      </c>
      <c r="I325" s="192"/>
      <c r="J325" s="193">
        <f>ROUND(I325*H325,2)</f>
        <v>0</v>
      </c>
      <c r="K325" s="194"/>
      <c r="L325" s="39"/>
      <c r="M325" s="195" t="s">
        <v>1</v>
      </c>
      <c r="N325" s="196" t="s">
        <v>38</v>
      </c>
      <c r="O325" s="71"/>
      <c r="P325" s="197">
        <f>O325*H325</f>
        <v>0</v>
      </c>
      <c r="Q325" s="197">
        <v>0</v>
      </c>
      <c r="R325" s="197">
        <f>Q325*H325</f>
        <v>0</v>
      </c>
      <c r="S325" s="197">
        <v>2.8000000000000001E-2</v>
      </c>
      <c r="T325" s="198">
        <f>S325*H325</f>
        <v>2.8000000000000001E-2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320</v>
      </c>
      <c r="AT325" s="199" t="s">
        <v>122</v>
      </c>
      <c r="AU325" s="199" t="s">
        <v>127</v>
      </c>
      <c r="AY325" s="17" t="s">
        <v>119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7" t="s">
        <v>127</v>
      </c>
      <c r="BK325" s="200">
        <f>ROUND(I325*H325,2)</f>
        <v>0</v>
      </c>
      <c r="BL325" s="17" t="s">
        <v>320</v>
      </c>
      <c r="BM325" s="199" t="s">
        <v>2692</v>
      </c>
    </row>
    <row r="326" spans="1:65" s="2" customFormat="1" ht="24.2" customHeight="1">
      <c r="A326" s="34"/>
      <c r="B326" s="35"/>
      <c r="C326" s="187" t="s">
        <v>710</v>
      </c>
      <c r="D326" s="187" t="s">
        <v>122</v>
      </c>
      <c r="E326" s="188" t="s">
        <v>2381</v>
      </c>
      <c r="F326" s="189" t="s">
        <v>2382</v>
      </c>
      <c r="G326" s="190" t="s">
        <v>190</v>
      </c>
      <c r="H326" s="191">
        <v>4</v>
      </c>
      <c r="I326" s="192"/>
      <c r="J326" s="193">
        <f>ROUND(I326*H326,2)</f>
        <v>0</v>
      </c>
      <c r="K326" s="194"/>
      <c r="L326" s="39"/>
      <c r="M326" s="195" t="s">
        <v>1</v>
      </c>
      <c r="N326" s="196" t="s">
        <v>38</v>
      </c>
      <c r="O326" s="71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9" t="s">
        <v>320</v>
      </c>
      <c r="AT326" s="199" t="s">
        <v>122</v>
      </c>
      <c r="AU326" s="199" t="s">
        <v>127</v>
      </c>
      <c r="AY326" s="17" t="s">
        <v>119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7" t="s">
        <v>127</v>
      </c>
      <c r="BK326" s="200">
        <f>ROUND(I326*H326,2)</f>
        <v>0</v>
      </c>
      <c r="BL326" s="17" t="s">
        <v>320</v>
      </c>
      <c r="BM326" s="199" t="s">
        <v>2693</v>
      </c>
    </row>
    <row r="327" spans="1:65" s="13" customFormat="1" ht="11.25">
      <c r="B327" s="201"/>
      <c r="C327" s="202"/>
      <c r="D327" s="203" t="s">
        <v>129</v>
      </c>
      <c r="E327" s="204" t="s">
        <v>1</v>
      </c>
      <c r="F327" s="205" t="s">
        <v>1528</v>
      </c>
      <c r="G327" s="202"/>
      <c r="H327" s="204" t="s">
        <v>1</v>
      </c>
      <c r="I327" s="206"/>
      <c r="J327" s="202"/>
      <c r="K327" s="202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129</v>
      </c>
      <c r="AU327" s="211" t="s">
        <v>127</v>
      </c>
      <c r="AV327" s="13" t="s">
        <v>80</v>
      </c>
      <c r="AW327" s="13" t="s">
        <v>30</v>
      </c>
      <c r="AX327" s="13" t="s">
        <v>72</v>
      </c>
      <c r="AY327" s="211" t="s">
        <v>119</v>
      </c>
    </row>
    <row r="328" spans="1:65" s="14" customFormat="1" ht="11.25">
      <c r="B328" s="212"/>
      <c r="C328" s="213"/>
      <c r="D328" s="203" t="s">
        <v>129</v>
      </c>
      <c r="E328" s="214" t="s">
        <v>1</v>
      </c>
      <c r="F328" s="215" t="s">
        <v>127</v>
      </c>
      <c r="G328" s="213"/>
      <c r="H328" s="216">
        <v>2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129</v>
      </c>
      <c r="AU328" s="222" t="s">
        <v>127</v>
      </c>
      <c r="AV328" s="14" t="s">
        <v>127</v>
      </c>
      <c r="AW328" s="14" t="s">
        <v>30</v>
      </c>
      <c r="AX328" s="14" t="s">
        <v>72</v>
      </c>
      <c r="AY328" s="222" t="s">
        <v>119</v>
      </c>
    </row>
    <row r="329" spans="1:65" s="13" customFormat="1" ht="11.25">
      <c r="B329" s="201"/>
      <c r="C329" s="202"/>
      <c r="D329" s="203" t="s">
        <v>129</v>
      </c>
      <c r="E329" s="204" t="s">
        <v>1</v>
      </c>
      <c r="F329" s="205" t="s">
        <v>225</v>
      </c>
      <c r="G329" s="202"/>
      <c r="H329" s="204" t="s">
        <v>1</v>
      </c>
      <c r="I329" s="206"/>
      <c r="J329" s="202"/>
      <c r="K329" s="202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129</v>
      </c>
      <c r="AU329" s="211" t="s">
        <v>127</v>
      </c>
      <c r="AV329" s="13" t="s">
        <v>80</v>
      </c>
      <c r="AW329" s="13" t="s">
        <v>30</v>
      </c>
      <c r="AX329" s="13" t="s">
        <v>72</v>
      </c>
      <c r="AY329" s="211" t="s">
        <v>119</v>
      </c>
    </row>
    <row r="330" spans="1:65" s="14" customFormat="1" ht="11.25">
      <c r="B330" s="212"/>
      <c r="C330" s="213"/>
      <c r="D330" s="203" t="s">
        <v>129</v>
      </c>
      <c r="E330" s="214" t="s">
        <v>1</v>
      </c>
      <c r="F330" s="215" t="s">
        <v>127</v>
      </c>
      <c r="G330" s="213"/>
      <c r="H330" s="216">
        <v>2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129</v>
      </c>
      <c r="AU330" s="222" t="s">
        <v>127</v>
      </c>
      <c r="AV330" s="14" t="s">
        <v>127</v>
      </c>
      <c r="AW330" s="14" t="s">
        <v>30</v>
      </c>
      <c r="AX330" s="14" t="s">
        <v>72</v>
      </c>
      <c r="AY330" s="222" t="s">
        <v>119</v>
      </c>
    </row>
    <row r="331" spans="1:65" s="15" customFormat="1" ht="11.25">
      <c r="B331" s="223"/>
      <c r="C331" s="224"/>
      <c r="D331" s="203" t="s">
        <v>129</v>
      </c>
      <c r="E331" s="225" t="s">
        <v>1</v>
      </c>
      <c r="F331" s="226" t="s">
        <v>138</v>
      </c>
      <c r="G331" s="224"/>
      <c r="H331" s="227">
        <v>4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AT331" s="233" t="s">
        <v>129</v>
      </c>
      <c r="AU331" s="233" t="s">
        <v>127</v>
      </c>
      <c r="AV331" s="15" t="s">
        <v>126</v>
      </c>
      <c r="AW331" s="15" t="s">
        <v>30</v>
      </c>
      <c r="AX331" s="15" t="s">
        <v>80</v>
      </c>
      <c r="AY331" s="233" t="s">
        <v>119</v>
      </c>
    </row>
    <row r="332" spans="1:65" s="2" customFormat="1" ht="24.2" customHeight="1">
      <c r="A332" s="34"/>
      <c r="B332" s="35"/>
      <c r="C332" s="187" t="s">
        <v>714</v>
      </c>
      <c r="D332" s="187" t="s">
        <v>122</v>
      </c>
      <c r="E332" s="188" t="s">
        <v>1531</v>
      </c>
      <c r="F332" s="189" t="s">
        <v>1532</v>
      </c>
      <c r="G332" s="190" t="s">
        <v>190</v>
      </c>
      <c r="H332" s="191">
        <v>5</v>
      </c>
      <c r="I332" s="192"/>
      <c r="J332" s="193">
        <f t="shared" ref="J332:J339" si="20">ROUND(I332*H332,2)</f>
        <v>0</v>
      </c>
      <c r="K332" s="194"/>
      <c r="L332" s="39"/>
      <c r="M332" s="195" t="s">
        <v>1</v>
      </c>
      <c r="N332" s="196" t="s">
        <v>38</v>
      </c>
      <c r="O332" s="71"/>
      <c r="P332" s="197">
        <f t="shared" ref="P332:P339" si="21">O332*H332</f>
        <v>0</v>
      </c>
      <c r="Q332" s="197">
        <v>0</v>
      </c>
      <c r="R332" s="197">
        <f t="shared" ref="R332:R339" si="22">Q332*H332</f>
        <v>0</v>
      </c>
      <c r="S332" s="197">
        <v>0</v>
      </c>
      <c r="T332" s="198">
        <f t="shared" ref="T332:T339" si="23"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9" t="s">
        <v>320</v>
      </c>
      <c r="AT332" s="199" t="s">
        <v>122</v>
      </c>
      <c r="AU332" s="199" t="s">
        <v>127</v>
      </c>
      <c r="AY332" s="17" t="s">
        <v>119</v>
      </c>
      <c r="BE332" s="200">
        <f t="shared" ref="BE332:BE339" si="24">IF(N332="základní",J332,0)</f>
        <v>0</v>
      </c>
      <c r="BF332" s="200">
        <f t="shared" ref="BF332:BF339" si="25">IF(N332="snížená",J332,0)</f>
        <v>0</v>
      </c>
      <c r="BG332" s="200">
        <f t="shared" ref="BG332:BG339" si="26">IF(N332="zákl. přenesená",J332,0)</f>
        <v>0</v>
      </c>
      <c r="BH332" s="200">
        <f t="shared" ref="BH332:BH339" si="27">IF(N332="sníž. přenesená",J332,0)</f>
        <v>0</v>
      </c>
      <c r="BI332" s="200">
        <f t="shared" ref="BI332:BI339" si="28">IF(N332="nulová",J332,0)</f>
        <v>0</v>
      </c>
      <c r="BJ332" s="17" t="s">
        <v>127</v>
      </c>
      <c r="BK332" s="200">
        <f t="shared" ref="BK332:BK339" si="29">ROUND(I332*H332,2)</f>
        <v>0</v>
      </c>
      <c r="BL332" s="17" t="s">
        <v>320</v>
      </c>
      <c r="BM332" s="199" t="s">
        <v>2694</v>
      </c>
    </row>
    <row r="333" spans="1:65" s="2" customFormat="1" ht="24.2" customHeight="1">
      <c r="A333" s="34"/>
      <c r="B333" s="35"/>
      <c r="C333" s="239" t="s">
        <v>718</v>
      </c>
      <c r="D333" s="239" t="s">
        <v>202</v>
      </c>
      <c r="E333" s="240" t="s">
        <v>2386</v>
      </c>
      <c r="F333" s="241" t="s">
        <v>2387</v>
      </c>
      <c r="G333" s="242" t="s">
        <v>190</v>
      </c>
      <c r="H333" s="243">
        <v>1</v>
      </c>
      <c r="I333" s="244"/>
      <c r="J333" s="245">
        <f t="shared" si="20"/>
        <v>0</v>
      </c>
      <c r="K333" s="246"/>
      <c r="L333" s="247"/>
      <c r="M333" s="248" t="s">
        <v>1</v>
      </c>
      <c r="N333" s="249" t="s">
        <v>38</v>
      </c>
      <c r="O333" s="71"/>
      <c r="P333" s="197">
        <f t="shared" si="21"/>
        <v>0</v>
      </c>
      <c r="Q333" s="197">
        <v>2.0799999999999998E-3</v>
      </c>
      <c r="R333" s="197">
        <f t="shared" si="22"/>
        <v>2.0799999999999998E-3</v>
      </c>
      <c r="S333" s="197">
        <v>0</v>
      </c>
      <c r="T333" s="198">
        <f t="shared" si="23"/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406</v>
      </c>
      <c r="AT333" s="199" t="s">
        <v>202</v>
      </c>
      <c r="AU333" s="199" t="s">
        <v>127</v>
      </c>
      <c r="AY333" s="17" t="s">
        <v>119</v>
      </c>
      <c r="BE333" s="200">
        <f t="shared" si="24"/>
        <v>0</v>
      </c>
      <c r="BF333" s="200">
        <f t="shared" si="25"/>
        <v>0</v>
      </c>
      <c r="BG333" s="200">
        <f t="shared" si="26"/>
        <v>0</v>
      </c>
      <c r="BH333" s="200">
        <f t="shared" si="27"/>
        <v>0</v>
      </c>
      <c r="BI333" s="200">
        <f t="shared" si="28"/>
        <v>0</v>
      </c>
      <c r="BJ333" s="17" t="s">
        <v>127</v>
      </c>
      <c r="BK333" s="200">
        <f t="shared" si="29"/>
        <v>0</v>
      </c>
      <c r="BL333" s="17" t="s">
        <v>320</v>
      </c>
      <c r="BM333" s="199" t="s">
        <v>2695</v>
      </c>
    </row>
    <row r="334" spans="1:65" s="2" customFormat="1" ht="24.2" customHeight="1">
      <c r="A334" s="34"/>
      <c r="B334" s="35"/>
      <c r="C334" s="239" t="s">
        <v>722</v>
      </c>
      <c r="D334" s="239" t="s">
        <v>202</v>
      </c>
      <c r="E334" s="240" t="s">
        <v>1535</v>
      </c>
      <c r="F334" s="241" t="s">
        <v>1536</v>
      </c>
      <c r="G334" s="242" t="s">
        <v>190</v>
      </c>
      <c r="H334" s="243">
        <v>3</v>
      </c>
      <c r="I334" s="244"/>
      <c r="J334" s="245">
        <f t="shared" si="20"/>
        <v>0</v>
      </c>
      <c r="K334" s="246"/>
      <c r="L334" s="247"/>
      <c r="M334" s="248" t="s">
        <v>1</v>
      </c>
      <c r="N334" s="249" t="s">
        <v>38</v>
      </c>
      <c r="O334" s="71"/>
      <c r="P334" s="197">
        <f t="shared" si="21"/>
        <v>0</v>
      </c>
      <c r="Q334" s="197">
        <v>1.3799999999999999E-3</v>
      </c>
      <c r="R334" s="197">
        <f t="shared" si="22"/>
        <v>4.1399999999999996E-3</v>
      </c>
      <c r="S334" s="197">
        <v>0</v>
      </c>
      <c r="T334" s="198">
        <f t="shared" si="23"/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9" t="s">
        <v>406</v>
      </c>
      <c r="AT334" s="199" t="s">
        <v>202</v>
      </c>
      <c r="AU334" s="199" t="s">
        <v>127</v>
      </c>
      <c r="AY334" s="17" t="s">
        <v>119</v>
      </c>
      <c r="BE334" s="200">
        <f t="shared" si="24"/>
        <v>0</v>
      </c>
      <c r="BF334" s="200">
        <f t="shared" si="25"/>
        <v>0</v>
      </c>
      <c r="BG334" s="200">
        <f t="shared" si="26"/>
        <v>0</v>
      </c>
      <c r="BH334" s="200">
        <f t="shared" si="27"/>
        <v>0</v>
      </c>
      <c r="BI334" s="200">
        <f t="shared" si="28"/>
        <v>0</v>
      </c>
      <c r="BJ334" s="17" t="s">
        <v>127</v>
      </c>
      <c r="BK334" s="200">
        <f t="shared" si="29"/>
        <v>0</v>
      </c>
      <c r="BL334" s="17" t="s">
        <v>320</v>
      </c>
      <c r="BM334" s="199" t="s">
        <v>2696</v>
      </c>
    </row>
    <row r="335" spans="1:65" s="2" customFormat="1" ht="24.2" customHeight="1">
      <c r="A335" s="34"/>
      <c r="B335" s="35"/>
      <c r="C335" s="239" t="s">
        <v>726</v>
      </c>
      <c r="D335" s="239" t="s">
        <v>202</v>
      </c>
      <c r="E335" s="240" t="s">
        <v>1543</v>
      </c>
      <c r="F335" s="241" t="s">
        <v>1544</v>
      </c>
      <c r="G335" s="242" t="s">
        <v>190</v>
      </c>
      <c r="H335" s="243">
        <v>1</v>
      </c>
      <c r="I335" s="244"/>
      <c r="J335" s="245">
        <f t="shared" si="20"/>
        <v>0</v>
      </c>
      <c r="K335" s="246"/>
      <c r="L335" s="247"/>
      <c r="M335" s="248" t="s">
        <v>1</v>
      </c>
      <c r="N335" s="249" t="s">
        <v>38</v>
      </c>
      <c r="O335" s="71"/>
      <c r="P335" s="197">
        <f t="shared" si="21"/>
        <v>0</v>
      </c>
      <c r="Q335" s="197">
        <v>1.8500000000000001E-3</v>
      </c>
      <c r="R335" s="197">
        <f t="shared" si="22"/>
        <v>1.8500000000000001E-3</v>
      </c>
      <c r="S335" s="197">
        <v>0</v>
      </c>
      <c r="T335" s="198">
        <f t="shared" si="23"/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9" t="s">
        <v>406</v>
      </c>
      <c r="AT335" s="199" t="s">
        <v>202</v>
      </c>
      <c r="AU335" s="199" t="s">
        <v>127</v>
      </c>
      <c r="AY335" s="17" t="s">
        <v>119</v>
      </c>
      <c r="BE335" s="200">
        <f t="shared" si="24"/>
        <v>0</v>
      </c>
      <c r="BF335" s="200">
        <f t="shared" si="25"/>
        <v>0</v>
      </c>
      <c r="BG335" s="200">
        <f t="shared" si="26"/>
        <v>0</v>
      </c>
      <c r="BH335" s="200">
        <f t="shared" si="27"/>
        <v>0</v>
      </c>
      <c r="BI335" s="200">
        <f t="shared" si="28"/>
        <v>0</v>
      </c>
      <c r="BJ335" s="17" t="s">
        <v>127</v>
      </c>
      <c r="BK335" s="200">
        <f t="shared" si="29"/>
        <v>0</v>
      </c>
      <c r="BL335" s="17" t="s">
        <v>320</v>
      </c>
      <c r="BM335" s="199" t="s">
        <v>2697</v>
      </c>
    </row>
    <row r="336" spans="1:65" s="2" customFormat="1" ht="24.2" customHeight="1">
      <c r="A336" s="34"/>
      <c r="B336" s="35"/>
      <c r="C336" s="187" t="s">
        <v>730</v>
      </c>
      <c r="D336" s="187" t="s">
        <v>122</v>
      </c>
      <c r="E336" s="188" t="s">
        <v>2698</v>
      </c>
      <c r="F336" s="189" t="s">
        <v>2699</v>
      </c>
      <c r="G336" s="190" t="s">
        <v>190</v>
      </c>
      <c r="H336" s="191">
        <v>1</v>
      </c>
      <c r="I336" s="192"/>
      <c r="J336" s="193">
        <f t="shared" si="20"/>
        <v>0</v>
      </c>
      <c r="K336" s="194"/>
      <c r="L336" s="39"/>
      <c r="M336" s="195" t="s">
        <v>1</v>
      </c>
      <c r="N336" s="196" t="s">
        <v>38</v>
      </c>
      <c r="O336" s="71"/>
      <c r="P336" s="197">
        <f t="shared" si="21"/>
        <v>0</v>
      </c>
      <c r="Q336" s="197">
        <v>0</v>
      </c>
      <c r="R336" s="197">
        <f t="shared" si="22"/>
        <v>0</v>
      </c>
      <c r="S336" s="197">
        <v>0</v>
      </c>
      <c r="T336" s="198">
        <f t="shared" si="23"/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320</v>
      </c>
      <c r="AT336" s="199" t="s">
        <v>122</v>
      </c>
      <c r="AU336" s="199" t="s">
        <v>127</v>
      </c>
      <c r="AY336" s="17" t="s">
        <v>119</v>
      </c>
      <c r="BE336" s="200">
        <f t="shared" si="24"/>
        <v>0</v>
      </c>
      <c r="BF336" s="200">
        <f t="shared" si="25"/>
        <v>0</v>
      </c>
      <c r="BG336" s="200">
        <f t="shared" si="26"/>
        <v>0</v>
      </c>
      <c r="BH336" s="200">
        <f t="shared" si="27"/>
        <v>0</v>
      </c>
      <c r="BI336" s="200">
        <f t="shared" si="28"/>
        <v>0</v>
      </c>
      <c r="BJ336" s="17" t="s">
        <v>127</v>
      </c>
      <c r="BK336" s="200">
        <f t="shared" si="29"/>
        <v>0</v>
      </c>
      <c r="BL336" s="17" t="s">
        <v>320</v>
      </c>
      <c r="BM336" s="199" t="s">
        <v>2700</v>
      </c>
    </row>
    <row r="337" spans="1:65" s="2" customFormat="1" ht="24.2" customHeight="1">
      <c r="A337" s="34"/>
      <c r="B337" s="35"/>
      <c r="C337" s="239" t="s">
        <v>734</v>
      </c>
      <c r="D337" s="239" t="s">
        <v>202</v>
      </c>
      <c r="E337" s="240" t="s">
        <v>2701</v>
      </c>
      <c r="F337" s="241" t="s">
        <v>2702</v>
      </c>
      <c r="G337" s="242" t="s">
        <v>190</v>
      </c>
      <c r="H337" s="243">
        <v>1</v>
      </c>
      <c r="I337" s="244"/>
      <c r="J337" s="245">
        <f t="shared" si="20"/>
        <v>0</v>
      </c>
      <c r="K337" s="246"/>
      <c r="L337" s="247"/>
      <c r="M337" s="248" t="s">
        <v>1</v>
      </c>
      <c r="N337" s="249" t="s">
        <v>38</v>
      </c>
      <c r="O337" s="71"/>
      <c r="P337" s="197">
        <f t="shared" si="21"/>
        <v>0</v>
      </c>
      <c r="Q337" s="197">
        <v>3.3500000000000001E-3</v>
      </c>
      <c r="R337" s="197">
        <f t="shared" si="22"/>
        <v>3.3500000000000001E-3</v>
      </c>
      <c r="S337" s="197">
        <v>0</v>
      </c>
      <c r="T337" s="198">
        <f t="shared" si="23"/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9" t="s">
        <v>406</v>
      </c>
      <c r="AT337" s="199" t="s">
        <v>202</v>
      </c>
      <c r="AU337" s="199" t="s">
        <v>127</v>
      </c>
      <c r="AY337" s="17" t="s">
        <v>119</v>
      </c>
      <c r="BE337" s="200">
        <f t="shared" si="24"/>
        <v>0</v>
      </c>
      <c r="BF337" s="200">
        <f t="shared" si="25"/>
        <v>0</v>
      </c>
      <c r="BG337" s="200">
        <f t="shared" si="26"/>
        <v>0</v>
      </c>
      <c r="BH337" s="200">
        <f t="shared" si="27"/>
        <v>0</v>
      </c>
      <c r="BI337" s="200">
        <f t="shared" si="28"/>
        <v>0</v>
      </c>
      <c r="BJ337" s="17" t="s">
        <v>127</v>
      </c>
      <c r="BK337" s="200">
        <f t="shared" si="29"/>
        <v>0</v>
      </c>
      <c r="BL337" s="17" t="s">
        <v>320</v>
      </c>
      <c r="BM337" s="199" t="s">
        <v>2703</v>
      </c>
    </row>
    <row r="338" spans="1:65" s="2" customFormat="1" ht="24.2" customHeight="1">
      <c r="A338" s="34"/>
      <c r="B338" s="35"/>
      <c r="C338" s="187" t="s">
        <v>740</v>
      </c>
      <c r="D338" s="187" t="s">
        <v>122</v>
      </c>
      <c r="E338" s="188" t="s">
        <v>2389</v>
      </c>
      <c r="F338" s="189" t="s">
        <v>2390</v>
      </c>
      <c r="G338" s="190" t="s">
        <v>195</v>
      </c>
      <c r="H338" s="191">
        <v>1.0999999999999999E-2</v>
      </c>
      <c r="I338" s="192"/>
      <c r="J338" s="193">
        <f t="shared" si="20"/>
        <v>0</v>
      </c>
      <c r="K338" s="194"/>
      <c r="L338" s="39"/>
      <c r="M338" s="195" t="s">
        <v>1</v>
      </c>
      <c r="N338" s="196" t="s">
        <v>38</v>
      </c>
      <c r="O338" s="71"/>
      <c r="P338" s="197">
        <f t="shared" si="21"/>
        <v>0</v>
      </c>
      <c r="Q338" s="197">
        <v>0</v>
      </c>
      <c r="R338" s="197">
        <f t="shared" si="22"/>
        <v>0</v>
      </c>
      <c r="S338" s="197">
        <v>0</v>
      </c>
      <c r="T338" s="198">
        <f t="shared" si="23"/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9" t="s">
        <v>320</v>
      </c>
      <c r="AT338" s="199" t="s">
        <v>122</v>
      </c>
      <c r="AU338" s="199" t="s">
        <v>127</v>
      </c>
      <c r="AY338" s="17" t="s">
        <v>119</v>
      </c>
      <c r="BE338" s="200">
        <f t="shared" si="24"/>
        <v>0</v>
      </c>
      <c r="BF338" s="200">
        <f t="shared" si="25"/>
        <v>0</v>
      </c>
      <c r="BG338" s="200">
        <f t="shared" si="26"/>
        <v>0</v>
      </c>
      <c r="BH338" s="200">
        <f t="shared" si="27"/>
        <v>0</v>
      </c>
      <c r="BI338" s="200">
        <f t="shared" si="28"/>
        <v>0</v>
      </c>
      <c r="BJ338" s="17" t="s">
        <v>127</v>
      </c>
      <c r="BK338" s="200">
        <f t="shared" si="29"/>
        <v>0</v>
      </c>
      <c r="BL338" s="17" t="s">
        <v>320</v>
      </c>
      <c r="BM338" s="199" t="s">
        <v>2704</v>
      </c>
    </row>
    <row r="339" spans="1:65" s="2" customFormat="1" ht="24.2" customHeight="1">
      <c r="A339" s="34"/>
      <c r="B339" s="35"/>
      <c r="C339" s="187" t="s">
        <v>745</v>
      </c>
      <c r="D339" s="187" t="s">
        <v>122</v>
      </c>
      <c r="E339" s="188" t="s">
        <v>1551</v>
      </c>
      <c r="F339" s="189" t="s">
        <v>1552</v>
      </c>
      <c r="G339" s="190" t="s">
        <v>195</v>
      </c>
      <c r="H339" s="191">
        <v>1.0999999999999999E-2</v>
      </c>
      <c r="I339" s="192"/>
      <c r="J339" s="193">
        <f t="shared" si="20"/>
        <v>0</v>
      </c>
      <c r="K339" s="194"/>
      <c r="L339" s="39"/>
      <c r="M339" s="195" t="s">
        <v>1</v>
      </c>
      <c r="N339" s="196" t="s">
        <v>38</v>
      </c>
      <c r="O339" s="71"/>
      <c r="P339" s="197">
        <f t="shared" si="21"/>
        <v>0</v>
      </c>
      <c r="Q339" s="197">
        <v>0</v>
      </c>
      <c r="R339" s="197">
        <f t="shared" si="22"/>
        <v>0</v>
      </c>
      <c r="S339" s="197">
        <v>0</v>
      </c>
      <c r="T339" s="198">
        <f t="shared" si="23"/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320</v>
      </c>
      <c r="AT339" s="199" t="s">
        <v>122</v>
      </c>
      <c r="AU339" s="199" t="s">
        <v>127</v>
      </c>
      <c r="AY339" s="17" t="s">
        <v>119</v>
      </c>
      <c r="BE339" s="200">
        <f t="shared" si="24"/>
        <v>0</v>
      </c>
      <c r="BF339" s="200">
        <f t="shared" si="25"/>
        <v>0</v>
      </c>
      <c r="BG339" s="200">
        <f t="shared" si="26"/>
        <v>0</v>
      </c>
      <c r="BH339" s="200">
        <f t="shared" si="27"/>
        <v>0</v>
      </c>
      <c r="BI339" s="200">
        <f t="shared" si="28"/>
        <v>0</v>
      </c>
      <c r="BJ339" s="17" t="s">
        <v>127</v>
      </c>
      <c r="BK339" s="200">
        <f t="shared" si="29"/>
        <v>0</v>
      </c>
      <c r="BL339" s="17" t="s">
        <v>320</v>
      </c>
      <c r="BM339" s="199" t="s">
        <v>2705</v>
      </c>
    </row>
    <row r="340" spans="1:65" s="12" customFormat="1" ht="22.9" customHeight="1">
      <c r="B340" s="171"/>
      <c r="C340" s="172"/>
      <c r="D340" s="173" t="s">
        <v>71</v>
      </c>
      <c r="E340" s="185" t="s">
        <v>1585</v>
      </c>
      <c r="F340" s="185" t="s">
        <v>1586</v>
      </c>
      <c r="G340" s="172"/>
      <c r="H340" s="172"/>
      <c r="I340" s="175"/>
      <c r="J340" s="186">
        <f>BK340</f>
        <v>0</v>
      </c>
      <c r="K340" s="172"/>
      <c r="L340" s="177"/>
      <c r="M340" s="178"/>
      <c r="N340" s="179"/>
      <c r="O340" s="179"/>
      <c r="P340" s="180">
        <f>SUM(P341:P353)</f>
        <v>0</v>
      </c>
      <c r="Q340" s="179"/>
      <c r="R340" s="180">
        <f>SUM(R341:R353)</f>
        <v>4.8460000000000002E-4</v>
      </c>
      <c r="S340" s="179"/>
      <c r="T340" s="181">
        <f>SUM(T341:T353)</f>
        <v>0</v>
      </c>
      <c r="AR340" s="182" t="s">
        <v>127</v>
      </c>
      <c r="AT340" s="183" t="s">
        <v>71</v>
      </c>
      <c r="AU340" s="183" t="s">
        <v>80</v>
      </c>
      <c r="AY340" s="182" t="s">
        <v>119</v>
      </c>
      <c r="BK340" s="184">
        <f>SUM(BK341:BK353)</f>
        <v>0</v>
      </c>
    </row>
    <row r="341" spans="1:65" s="2" customFormat="1" ht="16.5" customHeight="1">
      <c r="A341" s="34"/>
      <c r="B341" s="35"/>
      <c r="C341" s="187" t="s">
        <v>749</v>
      </c>
      <c r="D341" s="187" t="s">
        <v>122</v>
      </c>
      <c r="E341" s="188" t="s">
        <v>1628</v>
      </c>
      <c r="F341" s="189" t="s">
        <v>1629</v>
      </c>
      <c r="G341" s="190" t="s">
        <v>390</v>
      </c>
      <c r="H341" s="191">
        <v>9.82</v>
      </c>
      <c r="I341" s="192"/>
      <c r="J341" s="193">
        <f>ROUND(I341*H341,2)</f>
        <v>0</v>
      </c>
      <c r="K341" s="194"/>
      <c r="L341" s="39"/>
      <c r="M341" s="195" t="s">
        <v>1</v>
      </c>
      <c r="N341" s="196" t="s">
        <v>38</v>
      </c>
      <c r="O341" s="71"/>
      <c r="P341" s="197">
        <f>O341*H341</f>
        <v>0</v>
      </c>
      <c r="Q341" s="197">
        <v>3.0000000000000001E-5</v>
      </c>
      <c r="R341" s="197">
        <f>Q341*H341</f>
        <v>2.9460000000000001E-4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320</v>
      </c>
      <c r="AT341" s="199" t="s">
        <v>122</v>
      </c>
      <c r="AU341" s="199" t="s">
        <v>127</v>
      </c>
      <c r="AY341" s="17" t="s">
        <v>119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7" t="s">
        <v>127</v>
      </c>
      <c r="BK341" s="200">
        <f>ROUND(I341*H341,2)</f>
        <v>0</v>
      </c>
      <c r="BL341" s="17" t="s">
        <v>320</v>
      </c>
      <c r="BM341" s="199" t="s">
        <v>2706</v>
      </c>
    </row>
    <row r="342" spans="1:65" s="13" customFormat="1" ht="11.25">
      <c r="B342" s="201"/>
      <c r="C342" s="202"/>
      <c r="D342" s="203" t="s">
        <v>129</v>
      </c>
      <c r="E342" s="204" t="s">
        <v>1</v>
      </c>
      <c r="F342" s="205" t="s">
        <v>1631</v>
      </c>
      <c r="G342" s="202"/>
      <c r="H342" s="204" t="s">
        <v>1</v>
      </c>
      <c r="I342" s="206"/>
      <c r="J342" s="202"/>
      <c r="K342" s="202"/>
      <c r="L342" s="207"/>
      <c r="M342" s="208"/>
      <c r="N342" s="209"/>
      <c r="O342" s="209"/>
      <c r="P342" s="209"/>
      <c r="Q342" s="209"/>
      <c r="R342" s="209"/>
      <c r="S342" s="209"/>
      <c r="T342" s="210"/>
      <c r="AT342" s="211" t="s">
        <v>129</v>
      </c>
      <c r="AU342" s="211" t="s">
        <v>127</v>
      </c>
      <c r="AV342" s="13" t="s">
        <v>80</v>
      </c>
      <c r="AW342" s="13" t="s">
        <v>30</v>
      </c>
      <c r="AX342" s="13" t="s">
        <v>72</v>
      </c>
      <c r="AY342" s="211" t="s">
        <v>119</v>
      </c>
    </row>
    <row r="343" spans="1:65" s="13" customFormat="1" ht="11.25">
      <c r="B343" s="201"/>
      <c r="C343" s="202"/>
      <c r="D343" s="203" t="s">
        <v>129</v>
      </c>
      <c r="E343" s="204" t="s">
        <v>1</v>
      </c>
      <c r="F343" s="205" t="s">
        <v>248</v>
      </c>
      <c r="G343" s="202"/>
      <c r="H343" s="204" t="s">
        <v>1</v>
      </c>
      <c r="I343" s="206"/>
      <c r="J343" s="202"/>
      <c r="K343" s="202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129</v>
      </c>
      <c r="AU343" s="211" t="s">
        <v>127</v>
      </c>
      <c r="AV343" s="13" t="s">
        <v>80</v>
      </c>
      <c r="AW343" s="13" t="s">
        <v>30</v>
      </c>
      <c r="AX343" s="13" t="s">
        <v>72</v>
      </c>
      <c r="AY343" s="211" t="s">
        <v>119</v>
      </c>
    </row>
    <row r="344" spans="1:65" s="14" customFormat="1" ht="11.25">
      <c r="B344" s="212"/>
      <c r="C344" s="213"/>
      <c r="D344" s="203" t="s">
        <v>129</v>
      </c>
      <c r="E344" s="214" t="s">
        <v>1</v>
      </c>
      <c r="F344" s="215" t="s">
        <v>2707</v>
      </c>
      <c r="G344" s="213"/>
      <c r="H344" s="216">
        <v>5.76</v>
      </c>
      <c r="I344" s="217"/>
      <c r="J344" s="213"/>
      <c r="K344" s="213"/>
      <c r="L344" s="218"/>
      <c r="M344" s="219"/>
      <c r="N344" s="220"/>
      <c r="O344" s="220"/>
      <c r="P344" s="220"/>
      <c r="Q344" s="220"/>
      <c r="R344" s="220"/>
      <c r="S344" s="220"/>
      <c r="T344" s="221"/>
      <c r="AT344" s="222" t="s">
        <v>129</v>
      </c>
      <c r="AU344" s="222" t="s">
        <v>127</v>
      </c>
      <c r="AV344" s="14" t="s">
        <v>127</v>
      </c>
      <c r="AW344" s="14" t="s">
        <v>30</v>
      </c>
      <c r="AX344" s="14" t="s">
        <v>72</v>
      </c>
      <c r="AY344" s="222" t="s">
        <v>119</v>
      </c>
    </row>
    <row r="345" spans="1:65" s="13" customFormat="1" ht="11.25">
      <c r="B345" s="201"/>
      <c r="C345" s="202"/>
      <c r="D345" s="203" t="s">
        <v>129</v>
      </c>
      <c r="E345" s="204" t="s">
        <v>1</v>
      </c>
      <c r="F345" s="205" t="s">
        <v>246</v>
      </c>
      <c r="G345" s="202"/>
      <c r="H345" s="204" t="s">
        <v>1</v>
      </c>
      <c r="I345" s="206"/>
      <c r="J345" s="202"/>
      <c r="K345" s="202"/>
      <c r="L345" s="207"/>
      <c r="M345" s="208"/>
      <c r="N345" s="209"/>
      <c r="O345" s="209"/>
      <c r="P345" s="209"/>
      <c r="Q345" s="209"/>
      <c r="R345" s="209"/>
      <c r="S345" s="209"/>
      <c r="T345" s="210"/>
      <c r="AT345" s="211" t="s">
        <v>129</v>
      </c>
      <c r="AU345" s="211" t="s">
        <v>127</v>
      </c>
      <c r="AV345" s="13" t="s">
        <v>80</v>
      </c>
      <c r="AW345" s="13" t="s">
        <v>30</v>
      </c>
      <c r="AX345" s="13" t="s">
        <v>72</v>
      </c>
      <c r="AY345" s="211" t="s">
        <v>119</v>
      </c>
    </row>
    <row r="346" spans="1:65" s="14" customFormat="1" ht="11.25">
      <c r="B346" s="212"/>
      <c r="C346" s="213"/>
      <c r="D346" s="203" t="s">
        <v>129</v>
      </c>
      <c r="E346" s="214" t="s">
        <v>1</v>
      </c>
      <c r="F346" s="215" t="s">
        <v>2708</v>
      </c>
      <c r="G346" s="213"/>
      <c r="H346" s="216">
        <v>4.0600000000000005</v>
      </c>
      <c r="I346" s="217"/>
      <c r="J346" s="213"/>
      <c r="K346" s="213"/>
      <c r="L346" s="218"/>
      <c r="M346" s="219"/>
      <c r="N346" s="220"/>
      <c r="O346" s="220"/>
      <c r="P346" s="220"/>
      <c r="Q346" s="220"/>
      <c r="R346" s="220"/>
      <c r="S346" s="220"/>
      <c r="T346" s="221"/>
      <c r="AT346" s="222" t="s">
        <v>129</v>
      </c>
      <c r="AU346" s="222" t="s">
        <v>127</v>
      </c>
      <c r="AV346" s="14" t="s">
        <v>127</v>
      </c>
      <c r="AW346" s="14" t="s">
        <v>30</v>
      </c>
      <c r="AX346" s="14" t="s">
        <v>72</v>
      </c>
      <c r="AY346" s="222" t="s">
        <v>119</v>
      </c>
    </row>
    <row r="347" spans="1:65" s="15" customFormat="1" ht="11.25">
      <c r="B347" s="223"/>
      <c r="C347" s="224"/>
      <c r="D347" s="203" t="s">
        <v>129</v>
      </c>
      <c r="E347" s="225" t="s">
        <v>1</v>
      </c>
      <c r="F347" s="226" t="s">
        <v>138</v>
      </c>
      <c r="G347" s="224"/>
      <c r="H347" s="227">
        <v>9.82</v>
      </c>
      <c r="I347" s="228"/>
      <c r="J347" s="224"/>
      <c r="K347" s="224"/>
      <c r="L347" s="229"/>
      <c r="M347" s="230"/>
      <c r="N347" s="231"/>
      <c r="O347" s="231"/>
      <c r="P347" s="231"/>
      <c r="Q347" s="231"/>
      <c r="R347" s="231"/>
      <c r="S347" s="231"/>
      <c r="T347" s="232"/>
      <c r="AT347" s="233" t="s">
        <v>129</v>
      </c>
      <c r="AU347" s="233" t="s">
        <v>127</v>
      </c>
      <c r="AV347" s="15" t="s">
        <v>126</v>
      </c>
      <c r="AW347" s="15" t="s">
        <v>30</v>
      </c>
      <c r="AX347" s="15" t="s">
        <v>80</v>
      </c>
      <c r="AY347" s="233" t="s">
        <v>119</v>
      </c>
    </row>
    <row r="348" spans="1:65" s="2" customFormat="1" ht="24.2" customHeight="1">
      <c r="A348" s="34"/>
      <c r="B348" s="35"/>
      <c r="C348" s="187" t="s">
        <v>755</v>
      </c>
      <c r="D348" s="187" t="s">
        <v>122</v>
      </c>
      <c r="E348" s="188" t="s">
        <v>1644</v>
      </c>
      <c r="F348" s="189" t="s">
        <v>1645</v>
      </c>
      <c r="G348" s="190" t="s">
        <v>125</v>
      </c>
      <c r="H348" s="191">
        <v>3.8</v>
      </c>
      <c r="I348" s="192"/>
      <c r="J348" s="193">
        <f>ROUND(I348*H348,2)</f>
        <v>0</v>
      </c>
      <c r="K348" s="194"/>
      <c r="L348" s="39"/>
      <c r="M348" s="195" t="s">
        <v>1</v>
      </c>
      <c r="N348" s="196" t="s">
        <v>38</v>
      </c>
      <c r="O348" s="71"/>
      <c r="P348" s="197">
        <f>O348*H348</f>
        <v>0</v>
      </c>
      <c r="Q348" s="197">
        <v>5.0000000000000002E-5</v>
      </c>
      <c r="R348" s="197">
        <f>Q348*H348</f>
        <v>1.9000000000000001E-4</v>
      </c>
      <c r="S348" s="197">
        <v>0</v>
      </c>
      <c r="T348" s="19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9" t="s">
        <v>320</v>
      </c>
      <c r="AT348" s="199" t="s">
        <v>122</v>
      </c>
      <c r="AU348" s="199" t="s">
        <v>127</v>
      </c>
      <c r="AY348" s="17" t="s">
        <v>119</v>
      </c>
      <c r="BE348" s="200">
        <f>IF(N348="základní",J348,0)</f>
        <v>0</v>
      </c>
      <c r="BF348" s="200">
        <f>IF(N348="snížená",J348,0)</f>
        <v>0</v>
      </c>
      <c r="BG348" s="200">
        <f>IF(N348="zákl. přenesená",J348,0)</f>
        <v>0</v>
      </c>
      <c r="BH348" s="200">
        <f>IF(N348="sníž. přenesená",J348,0)</f>
        <v>0</v>
      </c>
      <c r="BI348" s="200">
        <f>IF(N348="nulová",J348,0)</f>
        <v>0</v>
      </c>
      <c r="BJ348" s="17" t="s">
        <v>127</v>
      </c>
      <c r="BK348" s="200">
        <f>ROUND(I348*H348,2)</f>
        <v>0</v>
      </c>
      <c r="BL348" s="17" t="s">
        <v>320</v>
      </c>
      <c r="BM348" s="199" t="s">
        <v>2709</v>
      </c>
    </row>
    <row r="349" spans="1:65" s="13" customFormat="1" ht="11.25">
      <c r="B349" s="201"/>
      <c r="C349" s="202"/>
      <c r="D349" s="203" t="s">
        <v>129</v>
      </c>
      <c r="E349" s="204" t="s">
        <v>1</v>
      </c>
      <c r="F349" s="205" t="s">
        <v>248</v>
      </c>
      <c r="G349" s="202"/>
      <c r="H349" s="204" t="s">
        <v>1</v>
      </c>
      <c r="I349" s="206"/>
      <c r="J349" s="202"/>
      <c r="K349" s="202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129</v>
      </c>
      <c r="AU349" s="211" t="s">
        <v>127</v>
      </c>
      <c r="AV349" s="13" t="s">
        <v>80</v>
      </c>
      <c r="AW349" s="13" t="s">
        <v>30</v>
      </c>
      <c r="AX349" s="13" t="s">
        <v>72</v>
      </c>
      <c r="AY349" s="211" t="s">
        <v>119</v>
      </c>
    </row>
    <row r="350" spans="1:65" s="14" customFormat="1" ht="11.25">
      <c r="B350" s="212"/>
      <c r="C350" s="213"/>
      <c r="D350" s="203" t="s">
        <v>129</v>
      </c>
      <c r="E350" s="214" t="s">
        <v>1</v>
      </c>
      <c r="F350" s="215" t="s">
        <v>2565</v>
      </c>
      <c r="G350" s="213"/>
      <c r="H350" s="216">
        <v>2.5099999999999998</v>
      </c>
      <c r="I350" s="217"/>
      <c r="J350" s="213"/>
      <c r="K350" s="213"/>
      <c r="L350" s="218"/>
      <c r="M350" s="219"/>
      <c r="N350" s="220"/>
      <c r="O350" s="220"/>
      <c r="P350" s="220"/>
      <c r="Q350" s="220"/>
      <c r="R350" s="220"/>
      <c r="S350" s="220"/>
      <c r="T350" s="221"/>
      <c r="AT350" s="222" t="s">
        <v>129</v>
      </c>
      <c r="AU350" s="222" t="s">
        <v>127</v>
      </c>
      <c r="AV350" s="14" t="s">
        <v>127</v>
      </c>
      <c r="AW350" s="14" t="s">
        <v>30</v>
      </c>
      <c r="AX350" s="14" t="s">
        <v>72</v>
      </c>
      <c r="AY350" s="222" t="s">
        <v>119</v>
      </c>
    </row>
    <row r="351" spans="1:65" s="13" customFormat="1" ht="11.25">
      <c r="B351" s="201"/>
      <c r="C351" s="202"/>
      <c r="D351" s="203" t="s">
        <v>129</v>
      </c>
      <c r="E351" s="204" t="s">
        <v>1</v>
      </c>
      <c r="F351" s="205" t="s">
        <v>246</v>
      </c>
      <c r="G351" s="202"/>
      <c r="H351" s="204" t="s">
        <v>1</v>
      </c>
      <c r="I351" s="206"/>
      <c r="J351" s="202"/>
      <c r="K351" s="202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129</v>
      </c>
      <c r="AU351" s="211" t="s">
        <v>127</v>
      </c>
      <c r="AV351" s="13" t="s">
        <v>80</v>
      </c>
      <c r="AW351" s="13" t="s">
        <v>30</v>
      </c>
      <c r="AX351" s="13" t="s">
        <v>72</v>
      </c>
      <c r="AY351" s="211" t="s">
        <v>119</v>
      </c>
    </row>
    <row r="352" spans="1:65" s="14" customFormat="1" ht="11.25">
      <c r="B352" s="212"/>
      <c r="C352" s="213"/>
      <c r="D352" s="203" t="s">
        <v>129</v>
      </c>
      <c r="E352" s="214" t="s">
        <v>1</v>
      </c>
      <c r="F352" s="215" t="s">
        <v>2566</v>
      </c>
      <c r="G352" s="213"/>
      <c r="H352" s="216">
        <v>1.29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129</v>
      </c>
      <c r="AU352" s="222" t="s">
        <v>127</v>
      </c>
      <c r="AV352" s="14" t="s">
        <v>127</v>
      </c>
      <c r="AW352" s="14" t="s">
        <v>30</v>
      </c>
      <c r="AX352" s="14" t="s">
        <v>72</v>
      </c>
      <c r="AY352" s="222" t="s">
        <v>119</v>
      </c>
    </row>
    <row r="353" spans="1:65" s="15" customFormat="1" ht="11.25">
      <c r="B353" s="223"/>
      <c r="C353" s="224"/>
      <c r="D353" s="203" t="s">
        <v>129</v>
      </c>
      <c r="E353" s="225" t="s">
        <v>1</v>
      </c>
      <c r="F353" s="226" t="s">
        <v>138</v>
      </c>
      <c r="G353" s="224"/>
      <c r="H353" s="227">
        <v>3.8</v>
      </c>
      <c r="I353" s="228"/>
      <c r="J353" s="224"/>
      <c r="K353" s="224"/>
      <c r="L353" s="229"/>
      <c r="M353" s="230"/>
      <c r="N353" s="231"/>
      <c r="O353" s="231"/>
      <c r="P353" s="231"/>
      <c r="Q353" s="231"/>
      <c r="R353" s="231"/>
      <c r="S353" s="231"/>
      <c r="T353" s="232"/>
      <c r="AT353" s="233" t="s">
        <v>129</v>
      </c>
      <c r="AU353" s="233" t="s">
        <v>127</v>
      </c>
      <c r="AV353" s="15" t="s">
        <v>126</v>
      </c>
      <c r="AW353" s="15" t="s">
        <v>30</v>
      </c>
      <c r="AX353" s="15" t="s">
        <v>80</v>
      </c>
      <c r="AY353" s="233" t="s">
        <v>119</v>
      </c>
    </row>
    <row r="354" spans="1:65" s="12" customFormat="1" ht="22.9" customHeight="1">
      <c r="B354" s="171"/>
      <c r="C354" s="172"/>
      <c r="D354" s="173" t="s">
        <v>71</v>
      </c>
      <c r="E354" s="185" t="s">
        <v>1655</v>
      </c>
      <c r="F354" s="185" t="s">
        <v>1656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SUM(P355:P378)</f>
        <v>0</v>
      </c>
      <c r="Q354" s="179"/>
      <c r="R354" s="180">
        <f>SUM(R355:R378)</f>
        <v>3.3034400000000005E-2</v>
      </c>
      <c r="S354" s="179"/>
      <c r="T354" s="181">
        <f>SUM(T355:T378)</f>
        <v>1.7180000000000001E-2</v>
      </c>
      <c r="AR354" s="182" t="s">
        <v>127</v>
      </c>
      <c r="AT354" s="183" t="s">
        <v>71</v>
      </c>
      <c r="AU354" s="183" t="s">
        <v>80</v>
      </c>
      <c r="AY354" s="182" t="s">
        <v>119</v>
      </c>
      <c r="BK354" s="184">
        <f>SUM(BK355:BK378)</f>
        <v>0</v>
      </c>
    </row>
    <row r="355" spans="1:65" s="2" customFormat="1" ht="24.2" customHeight="1">
      <c r="A355" s="34"/>
      <c r="B355" s="35"/>
      <c r="C355" s="187" t="s">
        <v>759</v>
      </c>
      <c r="D355" s="187" t="s">
        <v>122</v>
      </c>
      <c r="E355" s="188" t="s">
        <v>1658</v>
      </c>
      <c r="F355" s="189" t="s">
        <v>1659</v>
      </c>
      <c r="G355" s="190" t="s">
        <v>390</v>
      </c>
      <c r="H355" s="191">
        <v>17.18</v>
      </c>
      <c r="I355" s="192"/>
      <c r="J355" s="193">
        <f>ROUND(I355*H355,2)</f>
        <v>0</v>
      </c>
      <c r="K355" s="194"/>
      <c r="L355" s="39"/>
      <c r="M355" s="195" t="s">
        <v>1</v>
      </c>
      <c r="N355" s="196" t="s">
        <v>38</v>
      </c>
      <c r="O355" s="71"/>
      <c r="P355" s="197">
        <f>O355*H355</f>
        <v>0</v>
      </c>
      <c r="Q355" s="197">
        <v>0</v>
      </c>
      <c r="R355" s="197">
        <f>Q355*H355</f>
        <v>0</v>
      </c>
      <c r="S355" s="197">
        <v>1E-3</v>
      </c>
      <c r="T355" s="198">
        <f>S355*H355</f>
        <v>1.7180000000000001E-2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320</v>
      </c>
      <c r="AT355" s="199" t="s">
        <v>122</v>
      </c>
      <c r="AU355" s="199" t="s">
        <v>127</v>
      </c>
      <c r="AY355" s="17" t="s">
        <v>119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127</v>
      </c>
      <c r="BK355" s="200">
        <f>ROUND(I355*H355,2)</f>
        <v>0</v>
      </c>
      <c r="BL355" s="17" t="s">
        <v>320</v>
      </c>
      <c r="BM355" s="199" t="s">
        <v>2710</v>
      </c>
    </row>
    <row r="356" spans="1:65" s="13" customFormat="1" ht="11.25">
      <c r="B356" s="201"/>
      <c r="C356" s="202"/>
      <c r="D356" s="203" t="s">
        <v>129</v>
      </c>
      <c r="E356" s="204" t="s">
        <v>1</v>
      </c>
      <c r="F356" s="205" t="s">
        <v>1528</v>
      </c>
      <c r="G356" s="202"/>
      <c r="H356" s="204" t="s">
        <v>1</v>
      </c>
      <c r="I356" s="206"/>
      <c r="J356" s="202"/>
      <c r="K356" s="202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129</v>
      </c>
      <c r="AU356" s="211" t="s">
        <v>127</v>
      </c>
      <c r="AV356" s="13" t="s">
        <v>80</v>
      </c>
      <c r="AW356" s="13" t="s">
        <v>30</v>
      </c>
      <c r="AX356" s="13" t="s">
        <v>72</v>
      </c>
      <c r="AY356" s="211" t="s">
        <v>119</v>
      </c>
    </row>
    <row r="357" spans="1:65" s="14" customFormat="1" ht="11.25">
      <c r="B357" s="212"/>
      <c r="C357" s="213"/>
      <c r="D357" s="203" t="s">
        <v>129</v>
      </c>
      <c r="E357" s="214" t="s">
        <v>1</v>
      </c>
      <c r="F357" s="215" t="s">
        <v>2711</v>
      </c>
      <c r="G357" s="213"/>
      <c r="H357" s="216">
        <v>17.18</v>
      </c>
      <c r="I357" s="217"/>
      <c r="J357" s="213"/>
      <c r="K357" s="213"/>
      <c r="L357" s="218"/>
      <c r="M357" s="219"/>
      <c r="N357" s="220"/>
      <c r="O357" s="220"/>
      <c r="P357" s="220"/>
      <c r="Q357" s="220"/>
      <c r="R357" s="220"/>
      <c r="S357" s="220"/>
      <c r="T357" s="221"/>
      <c r="AT357" s="222" t="s">
        <v>129</v>
      </c>
      <c r="AU357" s="222" t="s">
        <v>127</v>
      </c>
      <c r="AV357" s="14" t="s">
        <v>127</v>
      </c>
      <c r="AW357" s="14" t="s">
        <v>30</v>
      </c>
      <c r="AX357" s="14" t="s">
        <v>80</v>
      </c>
      <c r="AY357" s="222" t="s">
        <v>119</v>
      </c>
    </row>
    <row r="358" spans="1:65" s="2" customFormat="1" ht="16.5" customHeight="1">
      <c r="A358" s="34"/>
      <c r="B358" s="35"/>
      <c r="C358" s="187" t="s">
        <v>763</v>
      </c>
      <c r="D358" s="187" t="s">
        <v>122</v>
      </c>
      <c r="E358" s="188" t="s">
        <v>1666</v>
      </c>
      <c r="F358" s="189" t="s">
        <v>1667</v>
      </c>
      <c r="G358" s="190" t="s">
        <v>390</v>
      </c>
      <c r="H358" s="191">
        <v>17.18</v>
      </c>
      <c r="I358" s="192"/>
      <c r="J358" s="193">
        <f>ROUND(I358*H358,2)</f>
        <v>0</v>
      </c>
      <c r="K358" s="194"/>
      <c r="L358" s="39"/>
      <c r="M358" s="195" t="s">
        <v>1</v>
      </c>
      <c r="N358" s="196" t="s">
        <v>38</v>
      </c>
      <c r="O358" s="71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9" t="s">
        <v>320</v>
      </c>
      <c r="AT358" s="199" t="s">
        <v>122</v>
      </c>
      <c r="AU358" s="199" t="s">
        <v>127</v>
      </c>
      <c r="AY358" s="17" t="s">
        <v>119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7" t="s">
        <v>127</v>
      </c>
      <c r="BK358" s="200">
        <f>ROUND(I358*H358,2)</f>
        <v>0</v>
      </c>
      <c r="BL358" s="17" t="s">
        <v>320</v>
      </c>
      <c r="BM358" s="199" t="s">
        <v>2712</v>
      </c>
    </row>
    <row r="359" spans="1:65" s="2" customFormat="1" ht="16.5" customHeight="1">
      <c r="A359" s="34"/>
      <c r="B359" s="35"/>
      <c r="C359" s="239" t="s">
        <v>767</v>
      </c>
      <c r="D359" s="239" t="s">
        <v>202</v>
      </c>
      <c r="E359" s="240" t="s">
        <v>1671</v>
      </c>
      <c r="F359" s="241" t="s">
        <v>1672</v>
      </c>
      <c r="G359" s="242" t="s">
        <v>390</v>
      </c>
      <c r="H359" s="243">
        <v>18.553999999999998</v>
      </c>
      <c r="I359" s="244"/>
      <c r="J359" s="245">
        <f>ROUND(I359*H359,2)</f>
        <v>0</v>
      </c>
      <c r="K359" s="246"/>
      <c r="L359" s="247"/>
      <c r="M359" s="248" t="s">
        <v>1</v>
      </c>
      <c r="N359" s="249" t="s">
        <v>38</v>
      </c>
      <c r="O359" s="71"/>
      <c r="P359" s="197">
        <f>O359*H359</f>
        <v>0</v>
      </c>
      <c r="Q359" s="197">
        <v>2.0000000000000001E-4</v>
      </c>
      <c r="R359" s="197">
        <f>Q359*H359</f>
        <v>3.7107999999999998E-3</v>
      </c>
      <c r="S359" s="197">
        <v>0</v>
      </c>
      <c r="T359" s="19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9" t="s">
        <v>406</v>
      </c>
      <c r="AT359" s="199" t="s">
        <v>202</v>
      </c>
      <c r="AU359" s="199" t="s">
        <v>127</v>
      </c>
      <c r="AY359" s="17" t="s">
        <v>119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7" t="s">
        <v>127</v>
      </c>
      <c r="BK359" s="200">
        <f>ROUND(I359*H359,2)</f>
        <v>0</v>
      </c>
      <c r="BL359" s="17" t="s">
        <v>320</v>
      </c>
      <c r="BM359" s="199" t="s">
        <v>2713</v>
      </c>
    </row>
    <row r="360" spans="1:65" s="14" customFormat="1" ht="11.25">
      <c r="B360" s="212"/>
      <c r="C360" s="213"/>
      <c r="D360" s="203" t="s">
        <v>129</v>
      </c>
      <c r="E360" s="213"/>
      <c r="F360" s="215" t="s">
        <v>2714</v>
      </c>
      <c r="G360" s="213"/>
      <c r="H360" s="216">
        <v>18.553999999999998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129</v>
      </c>
      <c r="AU360" s="222" t="s">
        <v>127</v>
      </c>
      <c r="AV360" s="14" t="s">
        <v>127</v>
      </c>
      <c r="AW360" s="14" t="s">
        <v>4</v>
      </c>
      <c r="AX360" s="14" t="s">
        <v>80</v>
      </c>
      <c r="AY360" s="222" t="s">
        <v>119</v>
      </c>
    </row>
    <row r="361" spans="1:65" s="2" customFormat="1" ht="24.2" customHeight="1">
      <c r="A361" s="34"/>
      <c r="B361" s="35"/>
      <c r="C361" s="187" t="s">
        <v>771</v>
      </c>
      <c r="D361" s="187" t="s">
        <v>122</v>
      </c>
      <c r="E361" s="188" t="s">
        <v>1684</v>
      </c>
      <c r="F361" s="189" t="s">
        <v>1685</v>
      </c>
      <c r="G361" s="190" t="s">
        <v>125</v>
      </c>
      <c r="H361" s="191">
        <v>1</v>
      </c>
      <c r="I361" s="192"/>
      <c r="J361" s="193">
        <f>ROUND(I361*H361,2)</f>
        <v>0</v>
      </c>
      <c r="K361" s="194"/>
      <c r="L361" s="39"/>
      <c r="M361" s="195" t="s">
        <v>1</v>
      </c>
      <c r="N361" s="196" t="s">
        <v>38</v>
      </c>
      <c r="O361" s="71"/>
      <c r="P361" s="197">
        <f>O361*H361</f>
        <v>0</v>
      </c>
      <c r="Q361" s="197">
        <v>6.9999999999999994E-5</v>
      </c>
      <c r="R361" s="197">
        <f>Q361*H361</f>
        <v>6.9999999999999994E-5</v>
      </c>
      <c r="S361" s="197">
        <v>0</v>
      </c>
      <c r="T361" s="19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9" t="s">
        <v>320</v>
      </c>
      <c r="AT361" s="199" t="s">
        <v>122</v>
      </c>
      <c r="AU361" s="199" t="s">
        <v>127</v>
      </c>
      <c r="AY361" s="17" t="s">
        <v>119</v>
      </c>
      <c r="BE361" s="200">
        <f>IF(N361="základní",J361,0)</f>
        <v>0</v>
      </c>
      <c r="BF361" s="200">
        <f>IF(N361="snížená",J361,0)</f>
        <v>0</v>
      </c>
      <c r="BG361" s="200">
        <f>IF(N361="zákl. přenesená",J361,0)</f>
        <v>0</v>
      </c>
      <c r="BH361" s="200">
        <f>IF(N361="sníž. přenesená",J361,0)</f>
        <v>0</v>
      </c>
      <c r="BI361" s="200">
        <f>IF(N361="nulová",J361,0)</f>
        <v>0</v>
      </c>
      <c r="BJ361" s="17" t="s">
        <v>127</v>
      </c>
      <c r="BK361" s="200">
        <f>ROUND(I361*H361,2)</f>
        <v>0</v>
      </c>
      <c r="BL361" s="17" t="s">
        <v>320</v>
      </c>
      <c r="BM361" s="199" t="s">
        <v>2715</v>
      </c>
    </row>
    <row r="362" spans="1:65" s="13" customFormat="1" ht="11.25">
      <c r="B362" s="201"/>
      <c r="C362" s="202"/>
      <c r="D362" s="203" t="s">
        <v>129</v>
      </c>
      <c r="E362" s="204" t="s">
        <v>1</v>
      </c>
      <c r="F362" s="205" t="s">
        <v>1528</v>
      </c>
      <c r="G362" s="202"/>
      <c r="H362" s="204" t="s">
        <v>1</v>
      </c>
      <c r="I362" s="206"/>
      <c r="J362" s="202"/>
      <c r="K362" s="202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129</v>
      </c>
      <c r="AU362" s="211" t="s">
        <v>127</v>
      </c>
      <c r="AV362" s="13" t="s">
        <v>80</v>
      </c>
      <c r="AW362" s="13" t="s">
        <v>30</v>
      </c>
      <c r="AX362" s="13" t="s">
        <v>72</v>
      </c>
      <c r="AY362" s="211" t="s">
        <v>119</v>
      </c>
    </row>
    <row r="363" spans="1:65" s="14" customFormat="1" ht="11.25">
      <c r="B363" s="212"/>
      <c r="C363" s="213"/>
      <c r="D363" s="203" t="s">
        <v>129</v>
      </c>
      <c r="E363" s="214" t="s">
        <v>1</v>
      </c>
      <c r="F363" s="215" t="s">
        <v>2716</v>
      </c>
      <c r="G363" s="213"/>
      <c r="H363" s="216">
        <v>1</v>
      </c>
      <c r="I363" s="217"/>
      <c r="J363" s="213"/>
      <c r="K363" s="213"/>
      <c r="L363" s="218"/>
      <c r="M363" s="219"/>
      <c r="N363" s="220"/>
      <c r="O363" s="220"/>
      <c r="P363" s="220"/>
      <c r="Q363" s="220"/>
      <c r="R363" s="220"/>
      <c r="S363" s="220"/>
      <c r="T363" s="221"/>
      <c r="AT363" s="222" t="s">
        <v>129</v>
      </c>
      <c r="AU363" s="222" t="s">
        <v>127</v>
      </c>
      <c r="AV363" s="14" t="s">
        <v>127</v>
      </c>
      <c r="AW363" s="14" t="s">
        <v>30</v>
      </c>
      <c r="AX363" s="14" t="s">
        <v>80</v>
      </c>
      <c r="AY363" s="222" t="s">
        <v>119</v>
      </c>
    </row>
    <row r="364" spans="1:65" s="2" customFormat="1" ht="21.75" customHeight="1">
      <c r="A364" s="34"/>
      <c r="B364" s="35"/>
      <c r="C364" s="239" t="s">
        <v>775</v>
      </c>
      <c r="D364" s="239" t="s">
        <v>202</v>
      </c>
      <c r="E364" s="240" t="s">
        <v>1690</v>
      </c>
      <c r="F364" s="241" t="s">
        <v>1691</v>
      </c>
      <c r="G364" s="242" t="s">
        <v>125</v>
      </c>
      <c r="H364" s="243">
        <v>1.1000000000000001</v>
      </c>
      <c r="I364" s="244"/>
      <c r="J364" s="245">
        <f>ROUND(I364*H364,2)</f>
        <v>0</v>
      </c>
      <c r="K364" s="246"/>
      <c r="L364" s="247"/>
      <c r="M364" s="248" t="s">
        <v>1</v>
      </c>
      <c r="N364" s="249" t="s">
        <v>38</v>
      </c>
      <c r="O364" s="71"/>
      <c r="P364" s="197">
        <f>O364*H364</f>
        <v>0</v>
      </c>
      <c r="Q364" s="197">
        <v>1.617E-2</v>
      </c>
      <c r="R364" s="197">
        <f>Q364*H364</f>
        <v>1.7787000000000001E-2</v>
      </c>
      <c r="S364" s="197">
        <v>0</v>
      </c>
      <c r="T364" s="19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9" t="s">
        <v>406</v>
      </c>
      <c r="AT364" s="199" t="s">
        <v>202</v>
      </c>
      <c r="AU364" s="199" t="s">
        <v>127</v>
      </c>
      <c r="AY364" s="17" t="s">
        <v>119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7" t="s">
        <v>127</v>
      </c>
      <c r="BK364" s="200">
        <f>ROUND(I364*H364,2)</f>
        <v>0</v>
      </c>
      <c r="BL364" s="17" t="s">
        <v>320</v>
      </c>
      <c r="BM364" s="199" t="s">
        <v>2717</v>
      </c>
    </row>
    <row r="365" spans="1:65" s="14" customFormat="1" ht="11.25">
      <c r="B365" s="212"/>
      <c r="C365" s="213"/>
      <c r="D365" s="203" t="s">
        <v>129</v>
      </c>
      <c r="E365" s="214" t="s">
        <v>1</v>
      </c>
      <c r="F365" s="215" t="s">
        <v>2718</v>
      </c>
      <c r="G365" s="213"/>
      <c r="H365" s="216">
        <v>1.1000000000000001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129</v>
      </c>
      <c r="AU365" s="222" t="s">
        <v>127</v>
      </c>
      <c r="AV365" s="14" t="s">
        <v>127</v>
      </c>
      <c r="AW365" s="14" t="s">
        <v>30</v>
      </c>
      <c r="AX365" s="14" t="s">
        <v>80</v>
      </c>
      <c r="AY365" s="222" t="s">
        <v>119</v>
      </c>
    </row>
    <row r="366" spans="1:65" s="2" customFormat="1" ht="24.2" customHeight="1">
      <c r="A366" s="34"/>
      <c r="B366" s="35"/>
      <c r="C366" s="187" t="s">
        <v>779</v>
      </c>
      <c r="D366" s="187" t="s">
        <v>122</v>
      </c>
      <c r="E366" s="188" t="s">
        <v>1695</v>
      </c>
      <c r="F366" s="189" t="s">
        <v>1696</v>
      </c>
      <c r="G366" s="190" t="s">
        <v>125</v>
      </c>
      <c r="H366" s="191">
        <v>19.77</v>
      </c>
      <c r="I366" s="192"/>
      <c r="J366" s="193">
        <f>ROUND(I366*H366,2)</f>
        <v>0</v>
      </c>
      <c r="K366" s="194"/>
      <c r="L366" s="39"/>
      <c r="M366" s="195" t="s">
        <v>1</v>
      </c>
      <c r="N366" s="196" t="s">
        <v>38</v>
      </c>
      <c r="O366" s="71"/>
      <c r="P366" s="197">
        <f>O366*H366</f>
        <v>0</v>
      </c>
      <c r="Q366" s="197">
        <v>8.0000000000000007E-5</v>
      </c>
      <c r="R366" s="197">
        <f>Q366*H366</f>
        <v>1.5816000000000001E-3</v>
      </c>
      <c r="S366" s="197">
        <v>0</v>
      </c>
      <c r="T366" s="19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9" t="s">
        <v>320</v>
      </c>
      <c r="AT366" s="199" t="s">
        <v>122</v>
      </c>
      <c r="AU366" s="199" t="s">
        <v>127</v>
      </c>
      <c r="AY366" s="17" t="s">
        <v>119</v>
      </c>
      <c r="BE366" s="200">
        <f>IF(N366="základní",J366,0)</f>
        <v>0</v>
      </c>
      <c r="BF366" s="200">
        <f>IF(N366="snížená",J366,0)</f>
        <v>0</v>
      </c>
      <c r="BG366" s="200">
        <f>IF(N366="zákl. přenesená",J366,0)</f>
        <v>0</v>
      </c>
      <c r="BH366" s="200">
        <f>IF(N366="sníž. přenesená",J366,0)</f>
        <v>0</v>
      </c>
      <c r="BI366" s="200">
        <f>IF(N366="nulová",J366,0)</f>
        <v>0</v>
      </c>
      <c r="BJ366" s="17" t="s">
        <v>127</v>
      </c>
      <c r="BK366" s="200">
        <f>ROUND(I366*H366,2)</f>
        <v>0</v>
      </c>
      <c r="BL366" s="17" t="s">
        <v>320</v>
      </c>
      <c r="BM366" s="199" t="s">
        <v>2719</v>
      </c>
    </row>
    <row r="367" spans="1:65" s="13" customFormat="1" ht="11.25">
      <c r="B367" s="201"/>
      <c r="C367" s="202"/>
      <c r="D367" s="203" t="s">
        <v>129</v>
      </c>
      <c r="E367" s="204" t="s">
        <v>1</v>
      </c>
      <c r="F367" s="205" t="s">
        <v>1528</v>
      </c>
      <c r="G367" s="202"/>
      <c r="H367" s="204" t="s">
        <v>1</v>
      </c>
      <c r="I367" s="206"/>
      <c r="J367" s="202"/>
      <c r="K367" s="202"/>
      <c r="L367" s="207"/>
      <c r="M367" s="208"/>
      <c r="N367" s="209"/>
      <c r="O367" s="209"/>
      <c r="P367" s="209"/>
      <c r="Q367" s="209"/>
      <c r="R367" s="209"/>
      <c r="S367" s="209"/>
      <c r="T367" s="210"/>
      <c r="AT367" s="211" t="s">
        <v>129</v>
      </c>
      <c r="AU367" s="211" t="s">
        <v>127</v>
      </c>
      <c r="AV367" s="13" t="s">
        <v>80</v>
      </c>
      <c r="AW367" s="13" t="s">
        <v>30</v>
      </c>
      <c r="AX367" s="13" t="s">
        <v>72</v>
      </c>
      <c r="AY367" s="211" t="s">
        <v>119</v>
      </c>
    </row>
    <row r="368" spans="1:65" s="14" customFormat="1" ht="11.25">
      <c r="B368" s="212"/>
      <c r="C368" s="213"/>
      <c r="D368" s="203" t="s">
        <v>129</v>
      </c>
      <c r="E368" s="214" t="s">
        <v>1</v>
      </c>
      <c r="F368" s="215" t="s">
        <v>2564</v>
      </c>
      <c r="G368" s="213"/>
      <c r="H368" s="216">
        <v>19.77</v>
      </c>
      <c r="I368" s="217"/>
      <c r="J368" s="213"/>
      <c r="K368" s="213"/>
      <c r="L368" s="218"/>
      <c r="M368" s="219"/>
      <c r="N368" s="220"/>
      <c r="O368" s="220"/>
      <c r="P368" s="220"/>
      <c r="Q368" s="220"/>
      <c r="R368" s="220"/>
      <c r="S368" s="220"/>
      <c r="T368" s="221"/>
      <c r="AT368" s="222" t="s">
        <v>129</v>
      </c>
      <c r="AU368" s="222" t="s">
        <v>127</v>
      </c>
      <c r="AV368" s="14" t="s">
        <v>127</v>
      </c>
      <c r="AW368" s="14" t="s">
        <v>30</v>
      </c>
      <c r="AX368" s="14" t="s">
        <v>80</v>
      </c>
      <c r="AY368" s="222" t="s">
        <v>119</v>
      </c>
    </row>
    <row r="369" spans="1:65" s="2" customFormat="1" ht="16.5" customHeight="1">
      <c r="A369" s="34"/>
      <c r="B369" s="35"/>
      <c r="C369" s="187" t="s">
        <v>783</v>
      </c>
      <c r="D369" s="187" t="s">
        <v>122</v>
      </c>
      <c r="E369" s="188" t="s">
        <v>1699</v>
      </c>
      <c r="F369" s="189" t="s">
        <v>1700</v>
      </c>
      <c r="G369" s="190" t="s">
        <v>125</v>
      </c>
      <c r="H369" s="191">
        <v>19.77</v>
      </c>
      <c r="I369" s="192"/>
      <c r="J369" s="193">
        <f t="shared" ref="J369:J378" si="30">ROUND(I369*H369,2)</f>
        <v>0</v>
      </c>
      <c r="K369" s="194"/>
      <c r="L369" s="39"/>
      <c r="M369" s="195" t="s">
        <v>1</v>
      </c>
      <c r="N369" s="196" t="s">
        <v>38</v>
      </c>
      <c r="O369" s="71"/>
      <c r="P369" s="197">
        <f t="shared" ref="P369:P378" si="31">O369*H369</f>
        <v>0</v>
      </c>
      <c r="Q369" s="197">
        <v>1.0000000000000001E-5</v>
      </c>
      <c r="R369" s="197">
        <f t="shared" ref="R369:R378" si="32">Q369*H369</f>
        <v>1.9770000000000001E-4</v>
      </c>
      <c r="S369" s="197">
        <v>0</v>
      </c>
      <c r="T369" s="198">
        <f t="shared" ref="T369:T378" si="33"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9" t="s">
        <v>320</v>
      </c>
      <c r="AT369" s="199" t="s">
        <v>122</v>
      </c>
      <c r="AU369" s="199" t="s">
        <v>127</v>
      </c>
      <c r="AY369" s="17" t="s">
        <v>119</v>
      </c>
      <c r="BE369" s="200">
        <f t="shared" ref="BE369:BE378" si="34">IF(N369="základní",J369,0)</f>
        <v>0</v>
      </c>
      <c r="BF369" s="200">
        <f t="shared" ref="BF369:BF378" si="35">IF(N369="snížená",J369,0)</f>
        <v>0</v>
      </c>
      <c r="BG369" s="200">
        <f t="shared" ref="BG369:BG378" si="36">IF(N369="zákl. přenesená",J369,0)</f>
        <v>0</v>
      </c>
      <c r="BH369" s="200">
        <f t="shared" ref="BH369:BH378" si="37">IF(N369="sníž. přenesená",J369,0)</f>
        <v>0</v>
      </c>
      <c r="BI369" s="200">
        <f t="shared" ref="BI369:BI378" si="38">IF(N369="nulová",J369,0)</f>
        <v>0</v>
      </c>
      <c r="BJ369" s="17" t="s">
        <v>127</v>
      </c>
      <c r="BK369" s="200">
        <f t="shared" ref="BK369:BK378" si="39">ROUND(I369*H369,2)</f>
        <v>0</v>
      </c>
      <c r="BL369" s="17" t="s">
        <v>320</v>
      </c>
      <c r="BM369" s="199" t="s">
        <v>2720</v>
      </c>
    </row>
    <row r="370" spans="1:65" s="2" customFormat="1" ht="16.5" customHeight="1">
      <c r="A370" s="34"/>
      <c r="B370" s="35"/>
      <c r="C370" s="187" t="s">
        <v>787</v>
      </c>
      <c r="D370" s="187" t="s">
        <v>122</v>
      </c>
      <c r="E370" s="188" t="s">
        <v>1703</v>
      </c>
      <c r="F370" s="189" t="s">
        <v>1704</v>
      </c>
      <c r="G370" s="190" t="s">
        <v>125</v>
      </c>
      <c r="H370" s="191">
        <v>19.77</v>
      </c>
      <c r="I370" s="192"/>
      <c r="J370" s="193">
        <f t="shared" si="30"/>
        <v>0</v>
      </c>
      <c r="K370" s="194"/>
      <c r="L370" s="39"/>
      <c r="M370" s="195" t="s">
        <v>1</v>
      </c>
      <c r="N370" s="196" t="s">
        <v>38</v>
      </c>
      <c r="O370" s="71"/>
      <c r="P370" s="197">
        <f t="shared" si="31"/>
        <v>0</v>
      </c>
      <c r="Q370" s="197">
        <v>1.0000000000000001E-5</v>
      </c>
      <c r="R370" s="197">
        <f t="shared" si="32"/>
        <v>1.9770000000000001E-4</v>
      </c>
      <c r="S370" s="197">
        <v>0</v>
      </c>
      <c r="T370" s="198">
        <f t="shared" si="33"/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9" t="s">
        <v>320</v>
      </c>
      <c r="AT370" s="199" t="s">
        <v>122</v>
      </c>
      <c r="AU370" s="199" t="s">
        <v>127</v>
      </c>
      <c r="AY370" s="17" t="s">
        <v>119</v>
      </c>
      <c r="BE370" s="200">
        <f t="shared" si="34"/>
        <v>0</v>
      </c>
      <c r="BF370" s="200">
        <f t="shared" si="35"/>
        <v>0</v>
      </c>
      <c r="BG370" s="200">
        <f t="shared" si="36"/>
        <v>0</v>
      </c>
      <c r="BH370" s="200">
        <f t="shared" si="37"/>
        <v>0</v>
      </c>
      <c r="BI370" s="200">
        <f t="shared" si="38"/>
        <v>0</v>
      </c>
      <c r="BJ370" s="17" t="s">
        <v>127</v>
      </c>
      <c r="BK370" s="200">
        <f t="shared" si="39"/>
        <v>0</v>
      </c>
      <c r="BL370" s="17" t="s">
        <v>320</v>
      </c>
      <c r="BM370" s="199" t="s">
        <v>2721</v>
      </c>
    </row>
    <row r="371" spans="1:65" s="2" customFormat="1" ht="16.5" customHeight="1">
      <c r="A371" s="34"/>
      <c r="B371" s="35"/>
      <c r="C371" s="187" t="s">
        <v>791</v>
      </c>
      <c r="D371" s="187" t="s">
        <v>122</v>
      </c>
      <c r="E371" s="188" t="s">
        <v>1707</v>
      </c>
      <c r="F371" s="189" t="s">
        <v>1708</v>
      </c>
      <c r="G371" s="190" t="s">
        <v>125</v>
      </c>
      <c r="H371" s="191">
        <v>19.77</v>
      </c>
      <c r="I371" s="192"/>
      <c r="J371" s="193">
        <f t="shared" si="30"/>
        <v>0</v>
      </c>
      <c r="K371" s="194"/>
      <c r="L371" s="39"/>
      <c r="M371" s="195" t="s">
        <v>1</v>
      </c>
      <c r="N371" s="196" t="s">
        <v>38</v>
      </c>
      <c r="O371" s="71"/>
      <c r="P371" s="197">
        <f t="shared" si="31"/>
        <v>0</v>
      </c>
      <c r="Q371" s="197">
        <v>1.0000000000000001E-5</v>
      </c>
      <c r="R371" s="197">
        <f t="shared" si="32"/>
        <v>1.9770000000000001E-4</v>
      </c>
      <c r="S371" s="197">
        <v>0</v>
      </c>
      <c r="T371" s="198">
        <f t="shared" si="33"/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320</v>
      </c>
      <c r="AT371" s="199" t="s">
        <v>122</v>
      </c>
      <c r="AU371" s="199" t="s">
        <v>127</v>
      </c>
      <c r="AY371" s="17" t="s">
        <v>119</v>
      </c>
      <c r="BE371" s="200">
        <f t="shared" si="34"/>
        <v>0</v>
      </c>
      <c r="BF371" s="200">
        <f t="shared" si="35"/>
        <v>0</v>
      </c>
      <c r="BG371" s="200">
        <f t="shared" si="36"/>
        <v>0</v>
      </c>
      <c r="BH371" s="200">
        <f t="shared" si="37"/>
        <v>0</v>
      </c>
      <c r="BI371" s="200">
        <f t="shared" si="38"/>
        <v>0</v>
      </c>
      <c r="BJ371" s="17" t="s">
        <v>127</v>
      </c>
      <c r="BK371" s="200">
        <f t="shared" si="39"/>
        <v>0</v>
      </c>
      <c r="BL371" s="17" t="s">
        <v>320</v>
      </c>
      <c r="BM371" s="199" t="s">
        <v>2722</v>
      </c>
    </row>
    <row r="372" spans="1:65" s="2" customFormat="1" ht="16.5" customHeight="1">
      <c r="A372" s="34"/>
      <c r="B372" s="35"/>
      <c r="C372" s="187" t="s">
        <v>795</v>
      </c>
      <c r="D372" s="187" t="s">
        <v>122</v>
      </c>
      <c r="E372" s="188" t="s">
        <v>1711</v>
      </c>
      <c r="F372" s="189" t="s">
        <v>1712</v>
      </c>
      <c r="G372" s="190" t="s">
        <v>125</v>
      </c>
      <c r="H372" s="191">
        <v>19.77</v>
      </c>
      <c r="I372" s="192"/>
      <c r="J372" s="193">
        <f t="shared" si="30"/>
        <v>0</v>
      </c>
      <c r="K372" s="194"/>
      <c r="L372" s="39"/>
      <c r="M372" s="195" t="s">
        <v>1</v>
      </c>
      <c r="N372" s="196" t="s">
        <v>38</v>
      </c>
      <c r="O372" s="71"/>
      <c r="P372" s="197">
        <f t="shared" si="31"/>
        <v>0</v>
      </c>
      <c r="Q372" s="197">
        <v>0</v>
      </c>
      <c r="R372" s="197">
        <f t="shared" si="32"/>
        <v>0</v>
      </c>
      <c r="S372" s="197">
        <v>0</v>
      </c>
      <c r="T372" s="198">
        <f t="shared" si="33"/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9" t="s">
        <v>320</v>
      </c>
      <c r="AT372" s="199" t="s">
        <v>122</v>
      </c>
      <c r="AU372" s="199" t="s">
        <v>127</v>
      </c>
      <c r="AY372" s="17" t="s">
        <v>119</v>
      </c>
      <c r="BE372" s="200">
        <f t="shared" si="34"/>
        <v>0</v>
      </c>
      <c r="BF372" s="200">
        <f t="shared" si="35"/>
        <v>0</v>
      </c>
      <c r="BG372" s="200">
        <f t="shared" si="36"/>
        <v>0</v>
      </c>
      <c r="BH372" s="200">
        <f t="shared" si="37"/>
        <v>0</v>
      </c>
      <c r="BI372" s="200">
        <f t="shared" si="38"/>
        <v>0</v>
      </c>
      <c r="BJ372" s="17" t="s">
        <v>127</v>
      </c>
      <c r="BK372" s="200">
        <f t="shared" si="39"/>
        <v>0</v>
      </c>
      <c r="BL372" s="17" t="s">
        <v>320</v>
      </c>
      <c r="BM372" s="199" t="s">
        <v>2723</v>
      </c>
    </row>
    <row r="373" spans="1:65" s="2" customFormat="1" ht="16.5" customHeight="1">
      <c r="A373" s="34"/>
      <c r="B373" s="35"/>
      <c r="C373" s="187" t="s">
        <v>799</v>
      </c>
      <c r="D373" s="187" t="s">
        <v>122</v>
      </c>
      <c r="E373" s="188" t="s">
        <v>1715</v>
      </c>
      <c r="F373" s="189" t="s">
        <v>1716</v>
      </c>
      <c r="G373" s="190" t="s">
        <v>125</v>
      </c>
      <c r="H373" s="191">
        <v>19.77</v>
      </c>
      <c r="I373" s="192"/>
      <c r="J373" s="193">
        <f t="shared" si="30"/>
        <v>0</v>
      </c>
      <c r="K373" s="194"/>
      <c r="L373" s="39"/>
      <c r="M373" s="195" t="s">
        <v>1</v>
      </c>
      <c r="N373" s="196" t="s">
        <v>38</v>
      </c>
      <c r="O373" s="71"/>
      <c r="P373" s="197">
        <f t="shared" si="31"/>
        <v>0</v>
      </c>
      <c r="Q373" s="197">
        <v>2.5999999999999998E-4</v>
      </c>
      <c r="R373" s="197">
        <f t="shared" si="32"/>
        <v>5.1401999999999993E-3</v>
      </c>
      <c r="S373" s="197">
        <v>0</v>
      </c>
      <c r="T373" s="198">
        <f t="shared" si="33"/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9" t="s">
        <v>320</v>
      </c>
      <c r="AT373" s="199" t="s">
        <v>122</v>
      </c>
      <c r="AU373" s="199" t="s">
        <v>127</v>
      </c>
      <c r="AY373" s="17" t="s">
        <v>119</v>
      </c>
      <c r="BE373" s="200">
        <f t="shared" si="34"/>
        <v>0</v>
      </c>
      <c r="BF373" s="200">
        <f t="shared" si="35"/>
        <v>0</v>
      </c>
      <c r="BG373" s="200">
        <f t="shared" si="36"/>
        <v>0</v>
      </c>
      <c r="BH373" s="200">
        <f t="shared" si="37"/>
        <v>0</v>
      </c>
      <c r="BI373" s="200">
        <f t="shared" si="38"/>
        <v>0</v>
      </c>
      <c r="BJ373" s="17" t="s">
        <v>127</v>
      </c>
      <c r="BK373" s="200">
        <f t="shared" si="39"/>
        <v>0</v>
      </c>
      <c r="BL373" s="17" t="s">
        <v>320</v>
      </c>
      <c r="BM373" s="199" t="s">
        <v>2724</v>
      </c>
    </row>
    <row r="374" spans="1:65" s="2" customFormat="1" ht="21.75" customHeight="1">
      <c r="A374" s="34"/>
      <c r="B374" s="35"/>
      <c r="C374" s="187" t="s">
        <v>803</v>
      </c>
      <c r="D374" s="187" t="s">
        <v>122</v>
      </c>
      <c r="E374" s="188" t="s">
        <v>1719</v>
      </c>
      <c r="F374" s="189" t="s">
        <v>1720</v>
      </c>
      <c r="G374" s="190" t="s">
        <v>125</v>
      </c>
      <c r="H374" s="191">
        <v>19.77</v>
      </c>
      <c r="I374" s="192"/>
      <c r="J374" s="193">
        <f t="shared" si="30"/>
        <v>0</v>
      </c>
      <c r="K374" s="194"/>
      <c r="L374" s="39"/>
      <c r="M374" s="195" t="s">
        <v>1</v>
      </c>
      <c r="N374" s="196" t="s">
        <v>38</v>
      </c>
      <c r="O374" s="71"/>
      <c r="P374" s="197">
        <f t="shared" si="31"/>
        <v>0</v>
      </c>
      <c r="Q374" s="197">
        <v>1.4999999999999999E-4</v>
      </c>
      <c r="R374" s="197">
        <f t="shared" si="32"/>
        <v>2.9654999999999998E-3</v>
      </c>
      <c r="S374" s="197">
        <v>0</v>
      </c>
      <c r="T374" s="198">
        <f t="shared" si="33"/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9" t="s">
        <v>320</v>
      </c>
      <c r="AT374" s="199" t="s">
        <v>122</v>
      </c>
      <c r="AU374" s="199" t="s">
        <v>127</v>
      </c>
      <c r="AY374" s="17" t="s">
        <v>119</v>
      </c>
      <c r="BE374" s="200">
        <f t="shared" si="34"/>
        <v>0</v>
      </c>
      <c r="BF374" s="200">
        <f t="shared" si="35"/>
        <v>0</v>
      </c>
      <c r="BG374" s="200">
        <f t="shared" si="36"/>
        <v>0</v>
      </c>
      <c r="BH374" s="200">
        <f t="shared" si="37"/>
        <v>0</v>
      </c>
      <c r="BI374" s="200">
        <f t="shared" si="38"/>
        <v>0</v>
      </c>
      <c r="BJ374" s="17" t="s">
        <v>127</v>
      </c>
      <c r="BK374" s="200">
        <f t="shared" si="39"/>
        <v>0</v>
      </c>
      <c r="BL374" s="17" t="s">
        <v>320</v>
      </c>
      <c r="BM374" s="199" t="s">
        <v>2725</v>
      </c>
    </row>
    <row r="375" spans="1:65" s="2" customFormat="1" ht="24.2" customHeight="1">
      <c r="A375" s="34"/>
      <c r="B375" s="35"/>
      <c r="C375" s="187" t="s">
        <v>807</v>
      </c>
      <c r="D375" s="187" t="s">
        <v>122</v>
      </c>
      <c r="E375" s="188" t="s">
        <v>1723</v>
      </c>
      <c r="F375" s="189" t="s">
        <v>1724</v>
      </c>
      <c r="G375" s="190" t="s">
        <v>125</v>
      </c>
      <c r="H375" s="191">
        <v>19.77</v>
      </c>
      <c r="I375" s="192"/>
      <c r="J375" s="193">
        <f t="shared" si="30"/>
        <v>0</v>
      </c>
      <c r="K375" s="194"/>
      <c r="L375" s="39"/>
      <c r="M375" s="195" t="s">
        <v>1</v>
      </c>
      <c r="N375" s="196" t="s">
        <v>38</v>
      </c>
      <c r="O375" s="71"/>
      <c r="P375" s="197">
        <f t="shared" si="31"/>
        <v>0</v>
      </c>
      <c r="Q375" s="197">
        <v>1.0000000000000001E-5</v>
      </c>
      <c r="R375" s="197">
        <f t="shared" si="32"/>
        <v>1.9770000000000001E-4</v>
      </c>
      <c r="S375" s="197">
        <v>0</v>
      </c>
      <c r="T375" s="198">
        <f t="shared" si="33"/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9" t="s">
        <v>320</v>
      </c>
      <c r="AT375" s="199" t="s">
        <v>122</v>
      </c>
      <c r="AU375" s="199" t="s">
        <v>127</v>
      </c>
      <c r="AY375" s="17" t="s">
        <v>119</v>
      </c>
      <c r="BE375" s="200">
        <f t="shared" si="34"/>
        <v>0</v>
      </c>
      <c r="BF375" s="200">
        <f t="shared" si="35"/>
        <v>0</v>
      </c>
      <c r="BG375" s="200">
        <f t="shared" si="36"/>
        <v>0</v>
      </c>
      <c r="BH375" s="200">
        <f t="shared" si="37"/>
        <v>0</v>
      </c>
      <c r="BI375" s="200">
        <f t="shared" si="38"/>
        <v>0</v>
      </c>
      <c r="BJ375" s="17" t="s">
        <v>127</v>
      </c>
      <c r="BK375" s="200">
        <f t="shared" si="39"/>
        <v>0</v>
      </c>
      <c r="BL375" s="17" t="s">
        <v>320</v>
      </c>
      <c r="BM375" s="199" t="s">
        <v>2726</v>
      </c>
    </row>
    <row r="376" spans="1:65" s="2" customFormat="1" ht="21.75" customHeight="1">
      <c r="A376" s="34"/>
      <c r="B376" s="35"/>
      <c r="C376" s="187" t="s">
        <v>811</v>
      </c>
      <c r="D376" s="187" t="s">
        <v>122</v>
      </c>
      <c r="E376" s="188" t="s">
        <v>1727</v>
      </c>
      <c r="F376" s="189" t="s">
        <v>1728</v>
      </c>
      <c r="G376" s="190" t="s">
        <v>125</v>
      </c>
      <c r="H376" s="191">
        <v>19.77</v>
      </c>
      <c r="I376" s="192"/>
      <c r="J376" s="193">
        <f t="shared" si="30"/>
        <v>0</v>
      </c>
      <c r="K376" s="194"/>
      <c r="L376" s="39"/>
      <c r="M376" s="195" t="s">
        <v>1</v>
      </c>
      <c r="N376" s="196" t="s">
        <v>38</v>
      </c>
      <c r="O376" s="71"/>
      <c r="P376" s="197">
        <f t="shared" si="31"/>
        <v>0</v>
      </c>
      <c r="Q376" s="197">
        <v>5.0000000000000002E-5</v>
      </c>
      <c r="R376" s="197">
        <f t="shared" si="32"/>
        <v>9.8850000000000001E-4</v>
      </c>
      <c r="S376" s="197">
        <v>0</v>
      </c>
      <c r="T376" s="198">
        <f t="shared" si="33"/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9" t="s">
        <v>320</v>
      </c>
      <c r="AT376" s="199" t="s">
        <v>122</v>
      </c>
      <c r="AU376" s="199" t="s">
        <v>127</v>
      </c>
      <c r="AY376" s="17" t="s">
        <v>119</v>
      </c>
      <c r="BE376" s="200">
        <f t="shared" si="34"/>
        <v>0</v>
      </c>
      <c r="BF376" s="200">
        <f t="shared" si="35"/>
        <v>0</v>
      </c>
      <c r="BG376" s="200">
        <f t="shared" si="36"/>
        <v>0</v>
      </c>
      <c r="BH376" s="200">
        <f t="shared" si="37"/>
        <v>0</v>
      </c>
      <c r="BI376" s="200">
        <f t="shared" si="38"/>
        <v>0</v>
      </c>
      <c r="BJ376" s="17" t="s">
        <v>127</v>
      </c>
      <c r="BK376" s="200">
        <f t="shared" si="39"/>
        <v>0</v>
      </c>
      <c r="BL376" s="17" t="s">
        <v>320</v>
      </c>
      <c r="BM376" s="199" t="s">
        <v>2727</v>
      </c>
    </row>
    <row r="377" spans="1:65" s="2" customFormat="1" ht="24.2" customHeight="1">
      <c r="A377" s="34"/>
      <c r="B377" s="35"/>
      <c r="C377" s="187" t="s">
        <v>815</v>
      </c>
      <c r="D377" s="187" t="s">
        <v>122</v>
      </c>
      <c r="E377" s="188" t="s">
        <v>2422</v>
      </c>
      <c r="F377" s="189" t="s">
        <v>2423</v>
      </c>
      <c r="G377" s="190" t="s">
        <v>195</v>
      </c>
      <c r="H377" s="191">
        <v>3.3000000000000002E-2</v>
      </c>
      <c r="I377" s="192"/>
      <c r="J377" s="193">
        <f t="shared" si="30"/>
        <v>0</v>
      </c>
      <c r="K377" s="194"/>
      <c r="L377" s="39"/>
      <c r="M377" s="195" t="s">
        <v>1</v>
      </c>
      <c r="N377" s="196" t="s">
        <v>38</v>
      </c>
      <c r="O377" s="71"/>
      <c r="P377" s="197">
        <f t="shared" si="31"/>
        <v>0</v>
      </c>
      <c r="Q377" s="197">
        <v>0</v>
      </c>
      <c r="R377" s="197">
        <f t="shared" si="32"/>
        <v>0</v>
      </c>
      <c r="S377" s="197">
        <v>0</v>
      </c>
      <c r="T377" s="198">
        <f t="shared" si="33"/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9" t="s">
        <v>320</v>
      </c>
      <c r="AT377" s="199" t="s">
        <v>122</v>
      </c>
      <c r="AU377" s="199" t="s">
        <v>127</v>
      </c>
      <c r="AY377" s="17" t="s">
        <v>119</v>
      </c>
      <c r="BE377" s="200">
        <f t="shared" si="34"/>
        <v>0</v>
      </c>
      <c r="BF377" s="200">
        <f t="shared" si="35"/>
        <v>0</v>
      </c>
      <c r="BG377" s="200">
        <f t="shared" si="36"/>
        <v>0</v>
      </c>
      <c r="BH377" s="200">
        <f t="shared" si="37"/>
        <v>0</v>
      </c>
      <c r="BI377" s="200">
        <f t="shared" si="38"/>
        <v>0</v>
      </c>
      <c r="BJ377" s="17" t="s">
        <v>127</v>
      </c>
      <c r="BK377" s="200">
        <f t="shared" si="39"/>
        <v>0</v>
      </c>
      <c r="BL377" s="17" t="s">
        <v>320</v>
      </c>
      <c r="BM377" s="199" t="s">
        <v>2728</v>
      </c>
    </row>
    <row r="378" spans="1:65" s="2" customFormat="1" ht="24.2" customHeight="1">
      <c r="A378" s="34"/>
      <c r="B378" s="35"/>
      <c r="C378" s="187" t="s">
        <v>819</v>
      </c>
      <c r="D378" s="187" t="s">
        <v>122</v>
      </c>
      <c r="E378" s="188" t="s">
        <v>1735</v>
      </c>
      <c r="F378" s="189" t="s">
        <v>1736</v>
      </c>
      <c r="G378" s="190" t="s">
        <v>195</v>
      </c>
      <c r="H378" s="191">
        <v>3.3000000000000002E-2</v>
      </c>
      <c r="I378" s="192"/>
      <c r="J378" s="193">
        <f t="shared" si="30"/>
        <v>0</v>
      </c>
      <c r="K378" s="194"/>
      <c r="L378" s="39"/>
      <c r="M378" s="195" t="s">
        <v>1</v>
      </c>
      <c r="N378" s="196" t="s">
        <v>38</v>
      </c>
      <c r="O378" s="71"/>
      <c r="P378" s="197">
        <f t="shared" si="31"/>
        <v>0</v>
      </c>
      <c r="Q378" s="197">
        <v>0</v>
      </c>
      <c r="R378" s="197">
        <f t="shared" si="32"/>
        <v>0</v>
      </c>
      <c r="S378" s="197">
        <v>0</v>
      </c>
      <c r="T378" s="198">
        <f t="shared" si="33"/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320</v>
      </c>
      <c r="AT378" s="199" t="s">
        <v>122</v>
      </c>
      <c r="AU378" s="199" t="s">
        <v>127</v>
      </c>
      <c r="AY378" s="17" t="s">
        <v>119</v>
      </c>
      <c r="BE378" s="200">
        <f t="shared" si="34"/>
        <v>0</v>
      </c>
      <c r="BF378" s="200">
        <f t="shared" si="35"/>
        <v>0</v>
      </c>
      <c r="BG378" s="200">
        <f t="shared" si="36"/>
        <v>0</v>
      </c>
      <c r="BH378" s="200">
        <f t="shared" si="37"/>
        <v>0</v>
      </c>
      <c r="BI378" s="200">
        <f t="shared" si="38"/>
        <v>0</v>
      </c>
      <c r="BJ378" s="17" t="s">
        <v>127</v>
      </c>
      <c r="BK378" s="200">
        <f t="shared" si="39"/>
        <v>0</v>
      </c>
      <c r="BL378" s="17" t="s">
        <v>320</v>
      </c>
      <c r="BM378" s="199" t="s">
        <v>2729</v>
      </c>
    </row>
    <row r="379" spans="1:65" s="12" customFormat="1" ht="22.9" customHeight="1">
      <c r="B379" s="171"/>
      <c r="C379" s="172"/>
      <c r="D379" s="173" t="s">
        <v>71</v>
      </c>
      <c r="E379" s="185" t="s">
        <v>1738</v>
      </c>
      <c r="F379" s="185" t="s">
        <v>1739</v>
      </c>
      <c r="G379" s="172"/>
      <c r="H379" s="172"/>
      <c r="I379" s="175"/>
      <c r="J379" s="186">
        <f>BK379</f>
        <v>0</v>
      </c>
      <c r="K379" s="172"/>
      <c r="L379" s="177"/>
      <c r="M379" s="178"/>
      <c r="N379" s="179"/>
      <c r="O379" s="179"/>
      <c r="P379" s="180">
        <f>SUM(P380:P400)</f>
        <v>0</v>
      </c>
      <c r="Q379" s="179"/>
      <c r="R379" s="180">
        <f>SUM(R380:R400)</f>
        <v>9.3770999999999993E-3</v>
      </c>
      <c r="S379" s="179"/>
      <c r="T379" s="181">
        <f>SUM(T380:T400)</f>
        <v>7.4519999999999994E-3</v>
      </c>
      <c r="AR379" s="182" t="s">
        <v>127</v>
      </c>
      <c r="AT379" s="183" t="s">
        <v>71</v>
      </c>
      <c r="AU379" s="183" t="s">
        <v>80</v>
      </c>
      <c r="AY379" s="182" t="s">
        <v>119</v>
      </c>
      <c r="BK379" s="184">
        <f>SUM(BK380:BK400)</f>
        <v>0</v>
      </c>
    </row>
    <row r="380" spans="1:65" s="2" customFormat="1" ht="24.2" customHeight="1">
      <c r="A380" s="34"/>
      <c r="B380" s="35"/>
      <c r="C380" s="187" t="s">
        <v>823</v>
      </c>
      <c r="D380" s="187" t="s">
        <v>122</v>
      </c>
      <c r="E380" s="188" t="s">
        <v>2730</v>
      </c>
      <c r="F380" s="189" t="s">
        <v>2731</v>
      </c>
      <c r="G380" s="190" t="s">
        <v>125</v>
      </c>
      <c r="H380" s="191">
        <v>19.34</v>
      </c>
      <c r="I380" s="192"/>
      <c r="J380" s="193">
        <f>ROUND(I380*H380,2)</f>
        <v>0</v>
      </c>
      <c r="K380" s="194"/>
      <c r="L380" s="39"/>
      <c r="M380" s="195" t="s">
        <v>1</v>
      </c>
      <c r="N380" s="196" t="s">
        <v>38</v>
      </c>
      <c r="O380" s="71"/>
      <c r="P380" s="197">
        <f>O380*H380</f>
        <v>0</v>
      </c>
      <c r="Q380" s="197">
        <v>0</v>
      </c>
      <c r="R380" s="197">
        <f>Q380*H380</f>
        <v>0</v>
      </c>
      <c r="S380" s="197">
        <v>0</v>
      </c>
      <c r="T380" s="19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9" t="s">
        <v>320</v>
      </c>
      <c r="AT380" s="199" t="s">
        <v>122</v>
      </c>
      <c r="AU380" s="199" t="s">
        <v>127</v>
      </c>
      <c r="AY380" s="17" t="s">
        <v>119</v>
      </c>
      <c r="BE380" s="200">
        <f>IF(N380="základní",J380,0)</f>
        <v>0</v>
      </c>
      <c r="BF380" s="200">
        <f>IF(N380="snížená",J380,0)</f>
        <v>0</v>
      </c>
      <c r="BG380" s="200">
        <f>IF(N380="zákl. přenesená",J380,0)</f>
        <v>0</v>
      </c>
      <c r="BH380" s="200">
        <f>IF(N380="sníž. přenesená",J380,0)</f>
        <v>0</v>
      </c>
      <c r="BI380" s="200">
        <f>IF(N380="nulová",J380,0)</f>
        <v>0</v>
      </c>
      <c r="BJ380" s="17" t="s">
        <v>127</v>
      </c>
      <c r="BK380" s="200">
        <f>ROUND(I380*H380,2)</f>
        <v>0</v>
      </c>
      <c r="BL380" s="17" t="s">
        <v>320</v>
      </c>
      <c r="BM380" s="199" t="s">
        <v>2732</v>
      </c>
    </row>
    <row r="381" spans="1:65" s="13" customFormat="1" ht="11.25">
      <c r="B381" s="201"/>
      <c r="C381" s="202"/>
      <c r="D381" s="203" t="s">
        <v>129</v>
      </c>
      <c r="E381" s="204" t="s">
        <v>1</v>
      </c>
      <c r="F381" s="205" t="s">
        <v>225</v>
      </c>
      <c r="G381" s="202"/>
      <c r="H381" s="204" t="s">
        <v>1</v>
      </c>
      <c r="I381" s="206"/>
      <c r="J381" s="202"/>
      <c r="K381" s="202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129</v>
      </c>
      <c r="AU381" s="211" t="s">
        <v>127</v>
      </c>
      <c r="AV381" s="13" t="s">
        <v>80</v>
      </c>
      <c r="AW381" s="13" t="s">
        <v>30</v>
      </c>
      <c r="AX381" s="13" t="s">
        <v>72</v>
      </c>
      <c r="AY381" s="211" t="s">
        <v>119</v>
      </c>
    </row>
    <row r="382" spans="1:65" s="14" customFormat="1" ht="11.25">
      <c r="B382" s="212"/>
      <c r="C382" s="213"/>
      <c r="D382" s="203" t="s">
        <v>129</v>
      </c>
      <c r="E382" s="214" t="s">
        <v>1</v>
      </c>
      <c r="F382" s="215" t="s">
        <v>2563</v>
      </c>
      <c r="G382" s="213"/>
      <c r="H382" s="216">
        <v>12.18</v>
      </c>
      <c r="I382" s="217"/>
      <c r="J382" s="213"/>
      <c r="K382" s="213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129</v>
      </c>
      <c r="AU382" s="222" t="s">
        <v>127</v>
      </c>
      <c r="AV382" s="14" t="s">
        <v>127</v>
      </c>
      <c r="AW382" s="14" t="s">
        <v>30</v>
      </c>
      <c r="AX382" s="14" t="s">
        <v>72</v>
      </c>
      <c r="AY382" s="222" t="s">
        <v>119</v>
      </c>
    </row>
    <row r="383" spans="1:65" s="13" customFormat="1" ht="11.25">
      <c r="B383" s="201"/>
      <c r="C383" s="202"/>
      <c r="D383" s="203" t="s">
        <v>129</v>
      </c>
      <c r="E383" s="204" t="s">
        <v>1</v>
      </c>
      <c r="F383" s="205" t="s">
        <v>232</v>
      </c>
      <c r="G383" s="202"/>
      <c r="H383" s="204" t="s">
        <v>1</v>
      </c>
      <c r="I383" s="206"/>
      <c r="J383" s="202"/>
      <c r="K383" s="202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129</v>
      </c>
      <c r="AU383" s="211" t="s">
        <v>127</v>
      </c>
      <c r="AV383" s="13" t="s">
        <v>80</v>
      </c>
      <c r="AW383" s="13" t="s">
        <v>30</v>
      </c>
      <c r="AX383" s="13" t="s">
        <v>72</v>
      </c>
      <c r="AY383" s="211" t="s">
        <v>119</v>
      </c>
    </row>
    <row r="384" spans="1:65" s="14" customFormat="1" ht="11.25">
      <c r="B384" s="212"/>
      <c r="C384" s="213"/>
      <c r="D384" s="203" t="s">
        <v>129</v>
      </c>
      <c r="E384" s="214" t="s">
        <v>1</v>
      </c>
      <c r="F384" s="215" t="s">
        <v>2561</v>
      </c>
      <c r="G384" s="213"/>
      <c r="H384" s="216">
        <v>5.54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129</v>
      </c>
      <c r="AU384" s="222" t="s">
        <v>127</v>
      </c>
      <c r="AV384" s="14" t="s">
        <v>127</v>
      </c>
      <c r="AW384" s="14" t="s">
        <v>30</v>
      </c>
      <c r="AX384" s="14" t="s">
        <v>72</v>
      </c>
      <c r="AY384" s="222" t="s">
        <v>119</v>
      </c>
    </row>
    <row r="385" spans="1:65" s="13" customFormat="1" ht="11.25">
      <c r="B385" s="201"/>
      <c r="C385" s="202"/>
      <c r="D385" s="203" t="s">
        <v>129</v>
      </c>
      <c r="E385" s="204" t="s">
        <v>1</v>
      </c>
      <c r="F385" s="205" t="s">
        <v>234</v>
      </c>
      <c r="G385" s="202"/>
      <c r="H385" s="204" t="s">
        <v>1</v>
      </c>
      <c r="I385" s="206"/>
      <c r="J385" s="202"/>
      <c r="K385" s="202"/>
      <c r="L385" s="207"/>
      <c r="M385" s="208"/>
      <c r="N385" s="209"/>
      <c r="O385" s="209"/>
      <c r="P385" s="209"/>
      <c r="Q385" s="209"/>
      <c r="R385" s="209"/>
      <c r="S385" s="209"/>
      <c r="T385" s="210"/>
      <c r="AT385" s="211" t="s">
        <v>129</v>
      </c>
      <c r="AU385" s="211" t="s">
        <v>127</v>
      </c>
      <c r="AV385" s="13" t="s">
        <v>80</v>
      </c>
      <c r="AW385" s="13" t="s">
        <v>30</v>
      </c>
      <c r="AX385" s="13" t="s">
        <v>72</v>
      </c>
      <c r="AY385" s="211" t="s">
        <v>119</v>
      </c>
    </row>
    <row r="386" spans="1:65" s="14" customFormat="1" ht="11.25">
      <c r="B386" s="212"/>
      <c r="C386" s="213"/>
      <c r="D386" s="203" t="s">
        <v>129</v>
      </c>
      <c r="E386" s="214" t="s">
        <v>1</v>
      </c>
      <c r="F386" s="215" t="s">
        <v>2562</v>
      </c>
      <c r="G386" s="213"/>
      <c r="H386" s="216">
        <v>1.62</v>
      </c>
      <c r="I386" s="217"/>
      <c r="J386" s="213"/>
      <c r="K386" s="213"/>
      <c r="L386" s="218"/>
      <c r="M386" s="219"/>
      <c r="N386" s="220"/>
      <c r="O386" s="220"/>
      <c r="P386" s="220"/>
      <c r="Q386" s="220"/>
      <c r="R386" s="220"/>
      <c r="S386" s="220"/>
      <c r="T386" s="221"/>
      <c r="AT386" s="222" t="s">
        <v>129</v>
      </c>
      <c r="AU386" s="222" t="s">
        <v>127</v>
      </c>
      <c r="AV386" s="14" t="s">
        <v>127</v>
      </c>
      <c r="AW386" s="14" t="s">
        <v>30</v>
      </c>
      <c r="AX386" s="14" t="s">
        <v>72</v>
      </c>
      <c r="AY386" s="222" t="s">
        <v>119</v>
      </c>
    </row>
    <row r="387" spans="1:65" s="15" customFormat="1" ht="11.25">
      <c r="B387" s="223"/>
      <c r="C387" s="224"/>
      <c r="D387" s="203" t="s">
        <v>129</v>
      </c>
      <c r="E387" s="225" t="s">
        <v>1</v>
      </c>
      <c r="F387" s="226" t="s">
        <v>138</v>
      </c>
      <c r="G387" s="224"/>
      <c r="H387" s="227">
        <v>19.34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AT387" s="233" t="s">
        <v>129</v>
      </c>
      <c r="AU387" s="233" t="s">
        <v>127</v>
      </c>
      <c r="AV387" s="15" t="s">
        <v>126</v>
      </c>
      <c r="AW387" s="15" t="s">
        <v>30</v>
      </c>
      <c r="AX387" s="15" t="s">
        <v>80</v>
      </c>
      <c r="AY387" s="233" t="s">
        <v>119</v>
      </c>
    </row>
    <row r="388" spans="1:65" s="2" customFormat="1" ht="21.75" customHeight="1">
      <c r="A388" s="34"/>
      <c r="B388" s="35"/>
      <c r="C388" s="187" t="s">
        <v>827</v>
      </c>
      <c r="D388" s="187" t="s">
        <v>122</v>
      </c>
      <c r="E388" s="188" t="s">
        <v>2437</v>
      </c>
      <c r="F388" s="189" t="s">
        <v>2438</v>
      </c>
      <c r="G388" s="190" t="s">
        <v>390</v>
      </c>
      <c r="H388" s="191">
        <v>24.84</v>
      </c>
      <c r="I388" s="192"/>
      <c r="J388" s="193">
        <f>ROUND(I388*H388,2)</f>
        <v>0</v>
      </c>
      <c r="K388" s="194"/>
      <c r="L388" s="39"/>
      <c r="M388" s="195" t="s">
        <v>1</v>
      </c>
      <c r="N388" s="196" t="s">
        <v>38</v>
      </c>
      <c r="O388" s="71"/>
      <c r="P388" s="197">
        <f>O388*H388</f>
        <v>0</v>
      </c>
      <c r="Q388" s="197">
        <v>0</v>
      </c>
      <c r="R388" s="197">
        <f>Q388*H388</f>
        <v>0</v>
      </c>
      <c r="S388" s="197">
        <v>2.9999999999999997E-4</v>
      </c>
      <c r="T388" s="198">
        <f>S388*H388</f>
        <v>7.4519999999999994E-3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320</v>
      </c>
      <c r="AT388" s="199" t="s">
        <v>122</v>
      </c>
      <c r="AU388" s="199" t="s">
        <v>127</v>
      </c>
      <c r="AY388" s="17" t="s">
        <v>119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127</v>
      </c>
      <c r="BK388" s="200">
        <f>ROUND(I388*H388,2)</f>
        <v>0</v>
      </c>
      <c r="BL388" s="17" t="s">
        <v>320</v>
      </c>
      <c r="BM388" s="199" t="s">
        <v>2733</v>
      </c>
    </row>
    <row r="389" spans="1:65" s="13" customFormat="1" ht="11.25">
      <c r="B389" s="201"/>
      <c r="C389" s="202"/>
      <c r="D389" s="203" t="s">
        <v>129</v>
      </c>
      <c r="E389" s="204" t="s">
        <v>1</v>
      </c>
      <c r="F389" s="205" t="s">
        <v>232</v>
      </c>
      <c r="G389" s="202"/>
      <c r="H389" s="204" t="s">
        <v>1</v>
      </c>
      <c r="I389" s="206"/>
      <c r="J389" s="202"/>
      <c r="K389" s="202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129</v>
      </c>
      <c r="AU389" s="211" t="s">
        <v>127</v>
      </c>
      <c r="AV389" s="13" t="s">
        <v>80</v>
      </c>
      <c r="AW389" s="13" t="s">
        <v>30</v>
      </c>
      <c r="AX389" s="13" t="s">
        <v>72</v>
      </c>
      <c r="AY389" s="211" t="s">
        <v>119</v>
      </c>
    </row>
    <row r="390" spans="1:65" s="14" customFormat="1" ht="11.25">
      <c r="B390" s="212"/>
      <c r="C390" s="213"/>
      <c r="D390" s="203" t="s">
        <v>129</v>
      </c>
      <c r="E390" s="214" t="s">
        <v>1</v>
      </c>
      <c r="F390" s="215" t="s">
        <v>2734</v>
      </c>
      <c r="G390" s="213"/>
      <c r="H390" s="216">
        <v>6.6599999999999984</v>
      </c>
      <c r="I390" s="217"/>
      <c r="J390" s="213"/>
      <c r="K390" s="213"/>
      <c r="L390" s="218"/>
      <c r="M390" s="219"/>
      <c r="N390" s="220"/>
      <c r="O390" s="220"/>
      <c r="P390" s="220"/>
      <c r="Q390" s="220"/>
      <c r="R390" s="220"/>
      <c r="S390" s="220"/>
      <c r="T390" s="221"/>
      <c r="AT390" s="222" t="s">
        <v>129</v>
      </c>
      <c r="AU390" s="222" t="s">
        <v>127</v>
      </c>
      <c r="AV390" s="14" t="s">
        <v>127</v>
      </c>
      <c r="AW390" s="14" t="s">
        <v>30</v>
      </c>
      <c r="AX390" s="14" t="s">
        <v>72</v>
      </c>
      <c r="AY390" s="222" t="s">
        <v>119</v>
      </c>
    </row>
    <row r="391" spans="1:65" s="13" customFormat="1" ht="11.25">
      <c r="B391" s="201"/>
      <c r="C391" s="202"/>
      <c r="D391" s="203" t="s">
        <v>129</v>
      </c>
      <c r="E391" s="204" t="s">
        <v>1</v>
      </c>
      <c r="F391" s="205" t="s">
        <v>225</v>
      </c>
      <c r="G391" s="202"/>
      <c r="H391" s="204" t="s">
        <v>1</v>
      </c>
      <c r="I391" s="206"/>
      <c r="J391" s="202"/>
      <c r="K391" s="202"/>
      <c r="L391" s="207"/>
      <c r="M391" s="208"/>
      <c r="N391" s="209"/>
      <c r="O391" s="209"/>
      <c r="P391" s="209"/>
      <c r="Q391" s="209"/>
      <c r="R391" s="209"/>
      <c r="S391" s="209"/>
      <c r="T391" s="210"/>
      <c r="AT391" s="211" t="s">
        <v>129</v>
      </c>
      <c r="AU391" s="211" t="s">
        <v>127</v>
      </c>
      <c r="AV391" s="13" t="s">
        <v>80</v>
      </c>
      <c r="AW391" s="13" t="s">
        <v>30</v>
      </c>
      <c r="AX391" s="13" t="s">
        <v>72</v>
      </c>
      <c r="AY391" s="211" t="s">
        <v>119</v>
      </c>
    </row>
    <row r="392" spans="1:65" s="14" customFormat="1" ht="11.25">
      <c r="B392" s="212"/>
      <c r="C392" s="213"/>
      <c r="D392" s="203" t="s">
        <v>129</v>
      </c>
      <c r="E392" s="214" t="s">
        <v>1</v>
      </c>
      <c r="F392" s="215" t="s">
        <v>2735</v>
      </c>
      <c r="G392" s="213"/>
      <c r="H392" s="216">
        <v>13.16</v>
      </c>
      <c r="I392" s="217"/>
      <c r="J392" s="213"/>
      <c r="K392" s="213"/>
      <c r="L392" s="218"/>
      <c r="M392" s="219"/>
      <c r="N392" s="220"/>
      <c r="O392" s="220"/>
      <c r="P392" s="220"/>
      <c r="Q392" s="220"/>
      <c r="R392" s="220"/>
      <c r="S392" s="220"/>
      <c r="T392" s="221"/>
      <c r="AT392" s="222" t="s">
        <v>129</v>
      </c>
      <c r="AU392" s="222" t="s">
        <v>127</v>
      </c>
      <c r="AV392" s="14" t="s">
        <v>127</v>
      </c>
      <c r="AW392" s="14" t="s">
        <v>30</v>
      </c>
      <c r="AX392" s="14" t="s">
        <v>72</v>
      </c>
      <c r="AY392" s="222" t="s">
        <v>119</v>
      </c>
    </row>
    <row r="393" spans="1:65" s="13" customFormat="1" ht="11.25">
      <c r="B393" s="201"/>
      <c r="C393" s="202"/>
      <c r="D393" s="203" t="s">
        <v>129</v>
      </c>
      <c r="E393" s="204" t="s">
        <v>1</v>
      </c>
      <c r="F393" s="205" t="s">
        <v>234</v>
      </c>
      <c r="G393" s="202"/>
      <c r="H393" s="204" t="s">
        <v>1</v>
      </c>
      <c r="I393" s="206"/>
      <c r="J393" s="202"/>
      <c r="K393" s="202"/>
      <c r="L393" s="207"/>
      <c r="M393" s="208"/>
      <c r="N393" s="209"/>
      <c r="O393" s="209"/>
      <c r="P393" s="209"/>
      <c r="Q393" s="209"/>
      <c r="R393" s="209"/>
      <c r="S393" s="209"/>
      <c r="T393" s="210"/>
      <c r="AT393" s="211" t="s">
        <v>129</v>
      </c>
      <c r="AU393" s="211" t="s">
        <v>127</v>
      </c>
      <c r="AV393" s="13" t="s">
        <v>80</v>
      </c>
      <c r="AW393" s="13" t="s">
        <v>30</v>
      </c>
      <c r="AX393" s="13" t="s">
        <v>72</v>
      </c>
      <c r="AY393" s="211" t="s">
        <v>119</v>
      </c>
    </row>
    <row r="394" spans="1:65" s="14" customFormat="1" ht="11.25">
      <c r="B394" s="212"/>
      <c r="C394" s="213"/>
      <c r="D394" s="203" t="s">
        <v>129</v>
      </c>
      <c r="E394" s="214" t="s">
        <v>1</v>
      </c>
      <c r="F394" s="215" t="s">
        <v>2736</v>
      </c>
      <c r="G394" s="213"/>
      <c r="H394" s="216">
        <v>5.0200000000000005</v>
      </c>
      <c r="I394" s="217"/>
      <c r="J394" s="213"/>
      <c r="K394" s="213"/>
      <c r="L394" s="218"/>
      <c r="M394" s="219"/>
      <c r="N394" s="220"/>
      <c r="O394" s="220"/>
      <c r="P394" s="220"/>
      <c r="Q394" s="220"/>
      <c r="R394" s="220"/>
      <c r="S394" s="220"/>
      <c r="T394" s="221"/>
      <c r="AT394" s="222" t="s">
        <v>129</v>
      </c>
      <c r="AU394" s="222" t="s">
        <v>127</v>
      </c>
      <c r="AV394" s="14" t="s">
        <v>127</v>
      </c>
      <c r="AW394" s="14" t="s">
        <v>30</v>
      </c>
      <c r="AX394" s="14" t="s">
        <v>72</v>
      </c>
      <c r="AY394" s="222" t="s">
        <v>119</v>
      </c>
    </row>
    <row r="395" spans="1:65" s="15" customFormat="1" ht="11.25">
      <c r="B395" s="223"/>
      <c r="C395" s="224"/>
      <c r="D395" s="203" t="s">
        <v>129</v>
      </c>
      <c r="E395" s="225" t="s">
        <v>1</v>
      </c>
      <c r="F395" s="226" t="s">
        <v>138</v>
      </c>
      <c r="G395" s="224"/>
      <c r="H395" s="227">
        <v>24.84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AT395" s="233" t="s">
        <v>129</v>
      </c>
      <c r="AU395" s="233" t="s">
        <v>127</v>
      </c>
      <c r="AV395" s="15" t="s">
        <v>126</v>
      </c>
      <c r="AW395" s="15" t="s">
        <v>30</v>
      </c>
      <c r="AX395" s="15" t="s">
        <v>80</v>
      </c>
      <c r="AY395" s="233" t="s">
        <v>119</v>
      </c>
    </row>
    <row r="396" spans="1:65" s="2" customFormat="1" ht="16.5" customHeight="1">
      <c r="A396" s="34"/>
      <c r="B396" s="35"/>
      <c r="C396" s="187" t="s">
        <v>832</v>
      </c>
      <c r="D396" s="187" t="s">
        <v>122</v>
      </c>
      <c r="E396" s="188" t="s">
        <v>1782</v>
      </c>
      <c r="F396" s="189" t="s">
        <v>1783</v>
      </c>
      <c r="G396" s="190" t="s">
        <v>390</v>
      </c>
      <c r="H396" s="191">
        <v>24.84</v>
      </c>
      <c r="I396" s="192"/>
      <c r="J396" s="193">
        <f>ROUND(I396*H396,2)</f>
        <v>0</v>
      </c>
      <c r="K396" s="194"/>
      <c r="L396" s="39"/>
      <c r="M396" s="195" t="s">
        <v>1</v>
      </c>
      <c r="N396" s="196" t="s">
        <v>38</v>
      </c>
      <c r="O396" s="71"/>
      <c r="P396" s="197">
        <f>O396*H396</f>
        <v>0</v>
      </c>
      <c r="Q396" s="197">
        <v>1.0000000000000001E-5</v>
      </c>
      <c r="R396" s="197">
        <f>Q396*H396</f>
        <v>2.4840000000000002E-4</v>
      </c>
      <c r="S396" s="197">
        <v>0</v>
      </c>
      <c r="T396" s="19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9" t="s">
        <v>320</v>
      </c>
      <c r="AT396" s="199" t="s">
        <v>122</v>
      </c>
      <c r="AU396" s="199" t="s">
        <v>127</v>
      </c>
      <c r="AY396" s="17" t="s">
        <v>119</v>
      </c>
      <c r="BE396" s="200">
        <f>IF(N396="základní",J396,0)</f>
        <v>0</v>
      </c>
      <c r="BF396" s="200">
        <f>IF(N396="snížená",J396,0)</f>
        <v>0</v>
      </c>
      <c r="BG396" s="200">
        <f>IF(N396="zákl. přenesená",J396,0)</f>
        <v>0</v>
      </c>
      <c r="BH396" s="200">
        <f>IF(N396="sníž. přenesená",J396,0)</f>
        <v>0</v>
      </c>
      <c r="BI396" s="200">
        <f>IF(N396="nulová",J396,0)</f>
        <v>0</v>
      </c>
      <c r="BJ396" s="17" t="s">
        <v>127</v>
      </c>
      <c r="BK396" s="200">
        <f>ROUND(I396*H396,2)</f>
        <v>0</v>
      </c>
      <c r="BL396" s="17" t="s">
        <v>320</v>
      </c>
      <c r="BM396" s="199" t="s">
        <v>2737</v>
      </c>
    </row>
    <row r="397" spans="1:65" s="2" customFormat="1" ht="16.5" customHeight="1">
      <c r="A397" s="34"/>
      <c r="B397" s="35"/>
      <c r="C397" s="239" t="s">
        <v>837</v>
      </c>
      <c r="D397" s="239" t="s">
        <v>202</v>
      </c>
      <c r="E397" s="240" t="s">
        <v>1788</v>
      </c>
      <c r="F397" s="241" t="s">
        <v>1789</v>
      </c>
      <c r="G397" s="242" t="s">
        <v>390</v>
      </c>
      <c r="H397" s="243">
        <v>26.082000000000001</v>
      </c>
      <c r="I397" s="244"/>
      <c r="J397" s="245">
        <f>ROUND(I397*H397,2)</f>
        <v>0</v>
      </c>
      <c r="K397" s="246"/>
      <c r="L397" s="247"/>
      <c r="M397" s="248" t="s">
        <v>1</v>
      </c>
      <c r="N397" s="249" t="s">
        <v>38</v>
      </c>
      <c r="O397" s="71"/>
      <c r="P397" s="197">
        <f>O397*H397</f>
        <v>0</v>
      </c>
      <c r="Q397" s="197">
        <v>3.5E-4</v>
      </c>
      <c r="R397" s="197">
        <f>Q397*H397</f>
        <v>9.1287E-3</v>
      </c>
      <c r="S397" s="197">
        <v>0</v>
      </c>
      <c r="T397" s="19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9" t="s">
        <v>406</v>
      </c>
      <c r="AT397" s="199" t="s">
        <v>202</v>
      </c>
      <c r="AU397" s="199" t="s">
        <v>127</v>
      </c>
      <c r="AY397" s="17" t="s">
        <v>119</v>
      </c>
      <c r="BE397" s="200">
        <f>IF(N397="základní",J397,0)</f>
        <v>0</v>
      </c>
      <c r="BF397" s="200">
        <f>IF(N397="snížená",J397,0)</f>
        <v>0</v>
      </c>
      <c r="BG397" s="200">
        <f>IF(N397="zákl. přenesená",J397,0)</f>
        <v>0</v>
      </c>
      <c r="BH397" s="200">
        <f>IF(N397="sníž. přenesená",J397,0)</f>
        <v>0</v>
      </c>
      <c r="BI397" s="200">
        <f>IF(N397="nulová",J397,0)</f>
        <v>0</v>
      </c>
      <c r="BJ397" s="17" t="s">
        <v>127</v>
      </c>
      <c r="BK397" s="200">
        <f>ROUND(I397*H397,2)</f>
        <v>0</v>
      </c>
      <c r="BL397" s="17" t="s">
        <v>320</v>
      </c>
      <c r="BM397" s="199" t="s">
        <v>2738</v>
      </c>
    </row>
    <row r="398" spans="1:65" s="14" customFormat="1" ht="11.25">
      <c r="B398" s="212"/>
      <c r="C398" s="213"/>
      <c r="D398" s="203" t="s">
        <v>129</v>
      </c>
      <c r="E398" s="213"/>
      <c r="F398" s="215" t="s">
        <v>2739</v>
      </c>
      <c r="G398" s="213"/>
      <c r="H398" s="216">
        <v>26.082000000000001</v>
      </c>
      <c r="I398" s="217"/>
      <c r="J398" s="213"/>
      <c r="K398" s="213"/>
      <c r="L398" s="218"/>
      <c r="M398" s="219"/>
      <c r="N398" s="220"/>
      <c r="O398" s="220"/>
      <c r="P398" s="220"/>
      <c r="Q398" s="220"/>
      <c r="R398" s="220"/>
      <c r="S398" s="220"/>
      <c r="T398" s="221"/>
      <c r="AT398" s="222" t="s">
        <v>129</v>
      </c>
      <c r="AU398" s="222" t="s">
        <v>127</v>
      </c>
      <c r="AV398" s="14" t="s">
        <v>127</v>
      </c>
      <c r="AW398" s="14" t="s">
        <v>4</v>
      </c>
      <c r="AX398" s="14" t="s">
        <v>80</v>
      </c>
      <c r="AY398" s="222" t="s">
        <v>119</v>
      </c>
    </row>
    <row r="399" spans="1:65" s="2" customFormat="1" ht="24.2" customHeight="1">
      <c r="A399" s="34"/>
      <c r="B399" s="35"/>
      <c r="C399" s="187" t="s">
        <v>841</v>
      </c>
      <c r="D399" s="187" t="s">
        <v>122</v>
      </c>
      <c r="E399" s="188" t="s">
        <v>2449</v>
      </c>
      <c r="F399" s="189" t="s">
        <v>2450</v>
      </c>
      <c r="G399" s="190" t="s">
        <v>195</v>
      </c>
      <c r="H399" s="191">
        <v>8.9999999999999993E-3</v>
      </c>
      <c r="I399" s="192"/>
      <c r="J399" s="193">
        <f>ROUND(I399*H399,2)</f>
        <v>0</v>
      </c>
      <c r="K399" s="194"/>
      <c r="L399" s="39"/>
      <c r="M399" s="195" t="s">
        <v>1</v>
      </c>
      <c r="N399" s="196" t="s">
        <v>38</v>
      </c>
      <c r="O399" s="71"/>
      <c r="P399" s="197">
        <f>O399*H399</f>
        <v>0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9" t="s">
        <v>320</v>
      </c>
      <c r="AT399" s="199" t="s">
        <v>122</v>
      </c>
      <c r="AU399" s="199" t="s">
        <v>127</v>
      </c>
      <c r="AY399" s="17" t="s">
        <v>119</v>
      </c>
      <c r="BE399" s="200">
        <f>IF(N399="základní",J399,0)</f>
        <v>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7" t="s">
        <v>127</v>
      </c>
      <c r="BK399" s="200">
        <f>ROUND(I399*H399,2)</f>
        <v>0</v>
      </c>
      <c r="BL399" s="17" t="s">
        <v>320</v>
      </c>
      <c r="BM399" s="199" t="s">
        <v>2740</v>
      </c>
    </row>
    <row r="400" spans="1:65" s="2" customFormat="1" ht="24.2" customHeight="1">
      <c r="A400" s="34"/>
      <c r="B400" s="35"/>
      <c r="C400" s="187" t="s">
        <v>845</v>
      </c>
      <c r="D400" s="187" t="s">
        <v>122</v>
      </c>
      <c r="E400" s="188" t="s">
        <v>1804</v>
      </c>
      <c r="F400" s="189" t="s">
        <v>1805</v>
      </c>
      <c r="G400" s="190" t="s">
        <v>195</v>
      </c>
      <c r="H400" s="191">
        <v>8.9999999999999993E-3</v>
      </c>
      <c r="I400" s="192"/>
      <c r="J400" s="193">
        <f>ROUND(I400*H400,2)</f>
        <v>0</v>
      </c>
      <c r="K400" s="194"/>
      <c r="L400" s="39"/>
      <c r="M400" s="195" t="s">
        <v>1</v>
      </c>
      <c r="N400" s="196" t="s">
        <v>38</v>
      </c>
      <c r="O400" s="71"/>
      <c r="P400" s="197">
        <f>O400*H400</f>
        <v>0</v>
      </c>
      <c r="Q400" s="197">
        <v>0</v>
      </c>
      <c r="R400" s="197">
        <f>Q400*H400</f>
        <v>0</v>
      </c>
      <c r="S400" s="197">
        <v>0</v>
      </c>
      <c r="T400" s="19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9" t="s">
        <v>320</v>
      </c>
      <c r="AT400" s="199" t="s">
        <v>122</v>
      </c>
      <c r="AU400" s="199" t="s">
        <v>127</v>
      </c>
      <c r="AY400" s="17" t="s">
        <v>119</v>
      </c>
      <c r="BE400" s="200">
        <f>IF(N400="základní",J400,0)</f>
        <v>0</v>
      </c>
      <c r="BF400" s="200">
        <f>IF(N400="snížená",J400,0)</f>
        <v>0</v>
      </c>
      <c r="BG400" s="200">
        <f>IF(N400="zákl. přenesená",J400,0)</f>
        <v>0</v>
      </c>
      <c r="BH400" s="200">
        <f>IF(N400="sníž. přenesená",J400,0)</f>
        <v>0</v>
      </c>
      <c r="BI400" s="200">
        <f>IF(N400="nulová",J400,0)</f>
        <v>0</v>
      </c>
      <c r="BJ400" s="17" t="s">
        <v>127</v>
      </c>
      <c r="BK400" s="200">
        <f>ROUND(I400*H400,2)</f>
        <v>0</v>
      </c>
      <c r="BL400" s="17" t="s">
        <v>320</v>
      </c>
      <c r="BM400" s="199" t="s">
        <v>2741</v>
      </c>
    </row>
    <row r="401" spans="1:65" s="12" customFormat="1" ht="22.9" customHeight="1">
      <c r="B401" s="171"/>
      <c r="C401" s="172"/>
      <c r="D401" s="173" t="s">
        <v>71</v>
      </c>
      <c r="E401" s="185" t="s">
        <v>1807</v>
      </c>
      <c r="F401" s="185" t="s">
        <v>1808</v>
      </c>
      <c r="G401" s="172"/>
      <c r="H401" s="172"/>
      <c r="I401" s="175"/>
      <c r="J401" s="186">
        <f>BK401</f>
        <v>0</v>
      </c>
      <c r="K401" s="172"/>
      <c r="L401" s="177"/>
      <c r="M401" s="178"/>
      <c r="N401" s="179"/>
      <c r="O401" s="179"/>
      <c r="P401" s="180">
        <f>SUM(P402:P437)</f>
        <v>0</v>
      </c>
      <c r="Q401" s="179"/>
      <c r="R401" s="180">
        <f>SUM(R402:R437)</f>
        <v>6.8607600000000005E-2</v>
      </c>
      <c r="S401" s="179"/>
      <c r="T401" s="181">
        <f>SUM(T402:T437)</f>
        <v>3.6000000000000002E-4</v>
      </c>
      <c r="AR401" s="182" t="s">
        <v>127</v>
      </c>
      <c r="AT401" s="183" t="s">
        <v>71</v>
      </c>
      <c r="AU401" s="183" t="s">
        <v>80</v>
      </c>
      <c r="AY401" s="182" t="s">
        <v>119</v>
      </c>
      <c r="BK401" s="184">
        <f>SUM(BK402:BK437)</f>
        <v>0</v>
      </c>
    </row>
    <row r="402" spans="1:65" s="2" customFormat="1" ht="16.5" customHeight="1">
      <c r="A402" s="34"/>
      <c r="B402" s="35"/>
      <c r="C402" s="187" t="s">
        <v>849</v>
      </c>
      <c r="D402" s="187" t="s">
        <v>122</v>
      </c>
      <c r="E402" s="188" t="s">
        <v>1810</v>
      </c>
      <c r="F402" s="189" t="s">
        <v>1811</v>
      </c>
      <c r="G402" s="190" t="s">
        <v>125</v>
      </c>
      <c r="H402" s="191">
        <v>1.4</v>
      </c>
      <c r="I402" s="192"/>
      <c r="J402" s="193">
        <f>ROUND(I402*H402,2)</f>
        <v>0</v>
      </c>
      <c r="K402" s="194"/>
      <c r="L402" s="39"/>
      <c r="M402" s="195" t="s">
        <v>1</v>
      </c>
      <c r="N402" s="196" t="s">
        <v>38</v>
      </c>
      <c r="O402" s="71"/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9" t="s">
        <v>320</v>
      </c>
      <c r="AT402" s="199" t="s">
        <v>122</v>
      </c>
      <c r="AU402" s="199" t="s">
        <v>127</v>
      </c>
      <c r="AY402" s="17" t="s">
        <v>119</v>
      </c>
      <c r="BE402" s="200">
        <f>IF(N402="základní",J402,0)</f>
        <v>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7" t="s">
        <v>127</v>
      </c>
      <c r="BK402" s="200">
        <f>ROUND(I402*H402,2)</f>
        <v>0</v>
      </c>
      <c r="BL402" s="17" t="s">
        <v>320</v>
      </c>
      <c r="BM402" s="199" t="s">
        <v>2742</v>
      </c>
    </row>
    <row r="403" spans="1:65" s="2" customFormat="1" ht="16.5" customHeight="1">
      <c r="A403" s="34"/>
      <c r="B403" s="35"/>
      <c r="C403" s="187" t="s">
        <v>853</v>
      </c>
      <c r="D403" s="187" t="s">
        <v>122</v>
      </c>
      <c r="E403" s="188" t="s">
        <v>1814</v>
      </c>
      <c r="F403" s="189" t="s">
        <v>1815</v>
      </c>
      <c r="G403" s="190" t="s">
        <v>125</v>
      </c>
      <c r="H403" s="191">
        <v>1.4</v>
      </c>
      <c r="I403" s="192"/>
      <c r="J403" s="193">
        <f>ROUND(I403*H403,2)</f>
        <v>0</v>
      </c>
      <c r="K403" s="194"/>
      <c r="L403" s="39"/>
      <c r="M403" s="195" t="s">
        <v>1</v>
      </c>
      <c r="N403" s="196" t="s">
        <v>38</v>
      </c>
      <c r="O403" s="71"/>
      <c r="P403" s="197">
        <f>O403*H403</f>
        <v>0</v>
      </c>
      <c r="Q403" s="197">
        <v>2.9999999999999997E-4</v>
      </c>
      <c r="R403" s="197">
        <f>Q403*H403</f>
        <v>4.1999999999999996E-4</v>
      </c>
      <c r="S403" s="197">
        <v>0</v>
      </c>
      <c r="T403" s="19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9" t="s">
        <v>320</v>
      </c>
      <c r="AT403" s="199" t="s">
        <v>122</v>
      </c>
      <c r="AU403" s="199" t="s">
        <v>127</v>
      </c>
      <c r="AY403" s="17" t="s">
        <v>119</v>
      </c>
      <c r="BE403" s="200">
        <f>IF(N403="základní",J403,0)</f>
        <v>0</v>
      </c>
      <c r="BF403" s="200">
        <f>IF(N403="snížená",J403,0)</f>
        <v>0</v>
      </c>
      <c r="BG403" s="200">
        <f>IF(N403="zákl. přenesená",J403,0)</f>
        <v>0</v>
      </c>
      <c r="BH403" s="200">
        <f>IF(N403="sníž. přenesená",J403,0)</f>
        <v>0</v>
      </c>
      <c r="BI403" s="200">
        <f>IF(N403="nulová",J403,0)</f>
        <v>0</v>
      </c>
      <c r="BJ403" s="17" t="s">
        <v>127</v>
      </c>
      <c r="BK403" s="200">
        <f>ROUND(I403*H403,2)</f>
        <v>0</v>
      </c>
      <c r="BL403" s="17" t="s">
        <v>320</v>
      </c>
      <c r="BM403" s="199" t="s">
        <v>2743</v>
      </c>
    </row>
    <row r="404" spans="1:65" s="2" customFormat="1" ht="24.2" customHeight="1">
      <c r="A404" s="34"/>
      <c r="B404" s="35"/>
      <c r="C404" s="187" t="s">
        <v>857</v>
      </c>
      <c r="D404" s="187" t="s">
        <v>122</v>
      </c>
      <c r="E404" s="188" t="s">
        <v>1823</v>
      </c>
      <c r="F404" s="189" t="s">
        <v>1824</v>
      </c>
      <c r="G404" s="190" t="s">
        <v>390</v>
      </c>
      <c r="H404" s="191">
        <v>1.75</v>
      </c>
      <c r="I404" s="192"/>
      <c r="J404" s="193">
        <f>ROUND(I404*H404,2)</f>
        <v>0</v>
      </c>
      <c r="K404" s="194"/>
      <c r="L404" s="39"/>
      <c r="M404" s="195" t="s">
        <v>1</v>
      </c>
      <c r="N404" s="196" t="s">
        <v>38</v>
      </c>
      <c r="O404" s="71"/>
      <c r="P404" s="197">
        <f>O404*H404</f>
        <v>0</v>
      </c>
      <c r="Q404" s="197">
        <v>0</v>
      </c>
      <c r="R404" s="197">
        <f>Q404*H404</f>
        <v>0</v>
      </c>
      <c r="S404" s="197">
        <v>0</v>
      </c>
      <c r="T404" s="19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9" t="s">
        <v>320</v>
      </c>
      <c r="AT404" s="199" t="s">
        <v>122</v>
      </c>
      <c r="AU404" s="199" t="s">
        <v>127</v>
      </c>
      <c r="AY404" s="17" t="s">
        <v>119</v>
      </c>
      <c r="BE404" s="200">
        <f>IF(N404="základní",J404,0)</f>
        <v>0</v>
      </c>
      <c r="BF404" s="200">
        <f>IF(N404="snížená",J404,0)</f>
        <v>0</v>
      </c>
      <c r="BG404" s="200">
        <f>IF(N404="zákl. přenesená",J404,0)</f>
        <v>0</v>
      </c>
      <c r="BH404" s="200">
        <f>IF(N404="sníž. přenesená",J404,0)</f>
        <v>0</v>
      </c>
      <c r="BI404" s="200">
        <f>IF(N404="nulová",J404,0)</f>
        <v>0</v>
      </c>
      <c r="BJ404" s="17" t="s">
        <v>127</v>
      </c>
      <c r="BK404" s="200">
        <f>ROUND(I404*H404,2)</f>
        <v>0</v>
      </c>
      <c r="BL404" s="17" t="s">
        <v>320</v>
      </c>
      <c r="BM404" s="199" t="s">
        <v>2744</v>
      </c>
    </row>
    <row r="405" spans="1:65" s="13" customFormat="1" ht="11.25">
      <c r="B405" s="201"/>
      <c r="C405" s="202"/>
      <c r="D405" s="203" t="s">
        <v>129</v>
      </c>
      <c r="E405" s="204" t="s">
        <v>1</v>
      </c>
      <c r="F405" s="205" t="s">
        <v>1826</v>
      </c>
      <c r="G405" s="202"/>
      <c r="H405" s="204" t="s">
        <v>1</v>
      </c>
      <c r="I405" s="206"/>
      <c r="J405" s="202"/>
      <c r="K405" s="202"/>
      <c r="L405" s="207"/>
      <c r="M405" s="208"/>
      <c r="N405" s="209"/>
      <c r="O405" s="209"/>
      <c r="P405" s="209"/>
      <c r="Q405" s="209"/>
      <c r="R405" s="209"/>
      <c r="S405" s="209"/>
      <c r="T405" s="210"/>
      <c r="AT405" s="211" t="s">
        <v>129</v>
      </c>
      <c r="AU405" s="211" t="s">
        <v>127</v>
      </c>
      <c r="AV405" s="13" t="s">
        <v>80</v>
      </c>
      <c r="AW405" s="13" t="s">
        <v>30</v>
      </c>
      <c r="AX405" s="13" t="s">
        <v>72</v>
      </c>
      <c r="AY405" s="211" t="s">
        <v>119</v>
      </c>
    </row>
    <row r="406" spans="1:65" s="13" customFormat="1" ht="11.25">
      <c r="B406" s="201"/>
      <c r="C406" s="202"/>
      <c r="D406" s="203" t="s">
        <v>129</v>
      </c>
      <c r="E406" s="204" t="s">
        <v>1</v>
      </c>
      <c r="F406" s="205" t="s">
        <v>248</v>
      </c>
      <c r="G406" s="202"/>
      <c r="H406" s="204" t="s">
        <v>1</v>
      </c>
      <c r="I406" s="206"/>
      <c r="J406" s="202"/>
      <c r="K406" s="202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129</v>
      </c>
      <c r="AU406" s="211" t="s">
        <v>127</v>
      </c>
      <c r="AV406" s="13" t="s">
        <v>80</v>
      </c>
      <c r="AW406" s="13" t="s">
        <v>30</v>
      </c>
      <c r="AX406" s="13" t="s">
        <v>72</v>
      </c>
      <c r="AY406" s="211" t="s">
        <v>119</v>
      </c>
    </row>
    <row r="407" spans="1:65" s="14" customFormat="1" ht="11.25">
      <c r="B407" s="212"/>
      <c r="C407" s="213"/>
      <c r="D407" s="203" t="s">
        <v>129</v>
      </c>
      <c r="E407" s="214" t="s">
        <v>1</v>
      </c>
      <c r="F407" s="215" t="s">
        <v>2745</v>
      </c>
      <c r="G407" s="213"/>
      <c r="H407" s="216">
        <v>1.75</v>
      </c>
      <c r="I407" s="217"/>
      <c r="J407" s="213"/>
      <c r="K407" s="213"/>
      <c r="L407" s="218"/>
      <c r="M407" s="219"/>
      <c r="N407" s="220"/>
      <c r="O407" s="220"/>
      <c r="P407" s="220"/>
      <c r="Q407" s="220"/>
      <c r="R407" s="220"/>
      <c r="S407" s="220"/>
      <c r="T407" s="221"/>
      <c r="AT407" s="222" t="s">
        <v>129</v>
      </c>
      <c r="AU407" s="222" t="s">
        <v>127</v>
      </c>
      <c r="AV407" s="14" t="s">
        <v>127</v>
      </c>
      <c r="AW407" s="14" t="s">
        <v>30</v>
      </c>
      <c r="AX407" s="14" t="s">
        <v>80</v>
      </c>
      <c r="AY407" s="222" t="s">
        <v>119</v>
      </c>
    </row>
    <row r="408" spans="1:65" s="2" customFormat="1" ht="21.75" customHeight="1">
      <c r="A408" s="34"/>
      <c r="B408" s="35"/>
      <c r="C408" s="239" t="s">
        <v>861</v>
      </c>
      <c r="D408" s="239" t="s">
        <v>202</v>
      </c>
      <c r="E408" s="240" t="s">
        <v>1829</v>
      </c>
      <c r="F408" s="241" t="s">
        <v>1830</v>
      </c>
      <c r="G408" s="242" t="s">
        <v>390</v>
      </c>
      <c r="H408" s="243">
        <v>1.925</v>
      </c>
      <c r="I408" s="244"/>
      <c r="J408" s="245">
        <f>ROUND(I408*H408,2)</f>
        <v>0</v>
      </c>
      <c r="K408" s="246"/>
      <c r="L408" s="247"/>
      <c r="M408" s="248" t="s">
        <v>1</v>
      </c>
      <c r="N408" s="249" t="s">
        <v>38</v>
      </c>
      <c r="O408" s="71"/>
      <c r="P408" s="197">
        <f>O408*H408</f>
        <v>0</v>
      </c>
      <c r="Q408" s="197">
        <v>1.2099999999999999E-3</v>
      </c>
      <c r="R408" s="197">
        <f>Q408*H408</f>
        <v>2.3292499999999997E-3</v>
      </c>
      <c r="S408" s="197">
        <v>0</v>
      </c>
      <c r="T408" s="19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406</v>
      </c>
      <c r="AT408" s="199" t="s">
        <v>202</v>
      </c>
      <c r="AU408" s="199" t="s">
        <v>127</v>
      </c>
      <c r="AY408" s="17" t="s">
        <v>119</v>
      </c>
      <c r="BE408" s="200">
        <f>IF(N408="základní",J408,0)</f>
        <v>0</v>
      </c>
      <c r="BF408" s="200">
        <f>IF(N408="snížená",J408,0)</f>
        <v>0</v>
      </c>
      <c r="BG408" s="200">
        <f>IF(N408="zákl. přenesená",J408,0)</f>
        <v>0</v>
      </c>
      <c r="BH408" s="200">
        <f>IF(N408="sníž. přenesená",J408,0)</f>
        <v>0</v>
      </c>
      <c r="BI408" s="200">
        <f>IF(N408="nulová",J408,0)</f>
        <v>0</v>
      </c>
      <c r="BJ408" s="17" t="s">
        <v>127</v>
      </c>
      <c r="BK408" s="200">
        <f>ROUND(I408*H408,2)</f>
        <v>0</v>
      </c>
      <c r="BL408" s="17" t="s">
        <v>320</v>
      </c>
      <c r="BM408" s="199" t="s">
        <v>2746</v>
      </c>
    </row>
    <row r="409" spans="1:65" s="14" customFormat="1" ht="11.25">
      <c r="B409" s="212"/>
      <c r="C409" s="213"/>
      <c r="D409" s="203" t="s">
        <v>129</v>
      </c>
      <c r="E409" s="213"/>
      <c r="F409" s="215" t="s">
        <v>2747</v>
      </c>
      <c r="G409" s="213"/>
      <c r="H409" s="216">
        <v>1.925</v>
      </c>
      <c r="I409" s="217"/>
      <c r="J409" s="213"/>
      <c r="K409" s="213"/>
      <c r="L409" s="218"/>
      <c r="M409" s="219"/>
      <c r="N409" s="220"/>
      <c r="O409" s="220"/>
      <c r="P409" s="220"/>
      <c r="Q409" s="220"/>
      <c r="R409" s="220"/>
      <c r="S409" s="220"/>
      <c r="T409" s="221"/>
      <c r="AT409" s="222" t="s">
        <v>129</v>
      </c>
      <c r="AU409" s="222" t="s">
        <v>127</v>
      </c>
      <c r="AV409" s="14" t="s">
        <v>127</v>
      </c>
      <c r="AW409" s="14" t="s">
        <v>4</v>
      </c>
      <c r="AX409" s="14" t="s">
        <v>80</v>
      </c>
      <c r="AY409" s="222" t="s">
        <v>119</v>
      </c>
    </row>
    <row r="410" spans="1:65" s="2" customFormat="1" ht="37.9" customHeight="1">
      <c r="A410" s="34"/>
      <c r="B410" s="35"/>
      <c r="C410" s="187" t="s">
        <v>865</v>
      </c>
      <c r="D410" s="187" t="s">
        <v>122</v>
      </c>
      <c r="E410" s="188" t="s">
        <v>1834</v>
      </c>
      <c r="F410" s="189" t="s">
        <v>1835</v>
      </c>
      <c r="G410" s="190" t="s">
        <v>125</v>
      </c>
      <c r="H410" s="191">
        <v>1.4</v>
      </c>
      <c r="I410" s="192"/>
      <c r="J410" s="193">
        <f>ROUND(I410*H410,2)</f>
        <v>0</v>
      </c>
      <c r="K410" s="194"/>
      <c r="L410" s="39"/>
      <c r="M410" s="195" t="s">
        <v>1</v>
      </c>
      <c r="N410" s="196" t="s">
        <v>38</v>
      </c>
      <c r="O410" s="71"/>
      <c r="P410" s="197">
        <f>O410*H410</f>
        <v>0</v>
      </c>
      <c r="Q410" s="197">
        <v>8.9999999999999993E-3</v>
      </c>
      <c r="R410" s="197">
        <f>Q410*H410</f>
        <v>1.2599999999999998E-2</v>
      </c>
      <c r="S410" s="197">
        <v>0</v>
      </c>
      <c r="T410" s="19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320</v>
      </c>
      <c r="AT410" s="199" t="s">
        <v>122</v>
      </c>
      <c r="AU410" s="199" t="s">
        <v>127</v>
      </c>
      <c r="AY410" s="17" t="s">
        <v>119</v>
      </c>
      <c r="BE410" s="200">
        <f>IF(N410="základní",J410,0)</f>
        <v>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7" t="s">
        <v>127</v>
      </c>
      <c r="BK410" s="200">
        <f>ROUND(I410*H410,2)</f>
        <v>0</v>
      </c>
      <c r="BL410" s="17" t="s">
        <v>320</v>
      </c>
      <c r="BM410" s="199" t="s">
        <v>2748</v>
      </c>
    </row>
    <row r="411" spans="1:65" s="13" customFormat="1" ht="11.25">
      <c r="B411" s="201"/>
      <c r="C411" s="202"/>
      <c r="D411" s="203" t="s">
        <v>129</v>
      </c>
      <c r="E411" s="204" t="s">
        <v>1</v>
      </c>
      <c r="F411" s="205" t="s">
        <v>2749</v>
      </c>
      <c r="G411" s="202"/>
      <c r="H411" s="204" t="s">
        <v>1</v>
      </c>
      <c r="I411" s="206"/>
      <c r="J411" s="202"/>
      <c r="K411" s="202"/>
      <c r="L411" s="207"/>
      <c r="M411" s="208"/>
      <c r="N411" s="209"/>
      <c r="O411" s="209"/>
      <c r="P411" s="209"/>
      <c r="Q411" s="209"/>
      <c r="R411" s="209"/>
      <c r="S411" s="209"/>
      <c r="T411" s="210"/>
      <c r="AT411" s="211" t="s">
        <v>129</v>
      </c>
      <c r="AU411" s="211" t="s">
        <v>127</v>
      </c>
      <c r="AV411" s="13" t="s">
        <v>80</v>
      </c>
      <c r="AW411" s="13" t="s">
        <v>30</v>
      </c>
      <c r="AX411" s="13" t="s">
        <v>72</v>
      </c>
      <c r="AY411" s="211" t="s">
        <v>119</v>
      </c>
    </row>
    <row r="412" spans="1:65" s="14" customFormat="1" ht="11.25">
      <c r="B412" s="212"/>
      <c r="C412" s="213"/>
      <c r="D412" s="203" t="s">
        <v>129</v>
      </c>
      <c r="E412" s="214" t="s">
        <v>1</v>
      </c>
      <c r="F412" s="215" t="s">
        <v>2750</v>
      </c>
      <c r="G412" s="213"/>
      <c r="H412" s="216">
        <v>1.4000000000000001</v>
      </c>
      <c r="I412" s="217"/>
      <c r="J412" s="213"/>
      <c r="K412" s="213"/>
      <c r="L412" s="218"/>
      <c r="M412" s="219"/>
      <c r="N412" s="220"/>
      <c r="O412" s="220"/>
      <c r="P412" s="220"/>
      <c r="Q412" s="220"/>
      <c r="R412" s="220"/>
      <c r="S412" s="220"/>
      <c r="T412" s="221"/>
      <c r="AT412" s="222" t="s">
        <v>129</v>
      </c>
      <c r="AU412" s="222" t="s">
        <v>127</v>
      </c>
      <c r="AV412" s="14" t="s">
        <v>127</v>
      </c>
      <c r="AW412" s="14" t="s">
        <v>30</v>
      </c>
      <c r="AX412" s="14" t="s">
        <v>80</v>
      </c>
      <c r="AY412" s="222" t="s">
        <v>119</v>
      </c>
    </row>
    <row r="413" spans="1:65" s="2" customFormat="1" ht="24.2" customHeight="1">
      <c r="A413" s="34"/>
      <c r="B413" s="35"/>
      <c r="C413" s="239" t="s">
        <v>870</v>
      </c>
      <c r="D413" s="239" t="s">
        <v>202</v>
      </c>
      <c r="E413" s="240" t="s">
        <v>1612</v>
      </c>
      <c r="F413" s="241" t="s">
        <v>1613</v>
      </c>
      <c r="G413" s="242" t="s">
        <v>125</v>
      </c>
      <c r="H413" s="243">
        <v>1.61</v>
      </c>
      <c r="I413" s="244"/>
      <c r="J413" s="245">
        <f>ROUND(I413*H413,2)</f>
        <v>0</v>
      </c>
      <c r="K413" s="246"/>
      <c r="L413" s="247"/>
      <c r="M413" s="248" t="s">
        <v>1</v>
      </c>
      <c r="N413" s="249" t="s">
        <v>38</v>
      </c>
      <c r="O413" s="71"/>
      <c r="P413" s="197">
        <f>O413*H413</f>
        <v>0</v>
      </c>
      <c r="Q413" s="197">
        <v>2.3699999999999999E-2</v>
      </c>
      <c r="R413" s="197">
        <f>Q413*H413</f>
        <v>3.8157000000000003E-2</v>
      </c>
      <c r="S413" s="197">
        <v>0</v>
      </c>
      <c r="T413" s="19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406</v>
      </c>
      <c r="AT413" s="199" t="s">
        <v>202</v>
      </c>
      <c r="AU413" s="199" t="s">
        <v>127</v>
      </c>
      <c r="AY413" s="17" t="s">
        <v>119</v>
      </c>
      <c r="BE413" s="200">
        <f>IF(N413="základní",J413,0)</f>
        <v>0</v>
      </c>
      <c r="BF413" s="200">
        <f>IF(N413="snížená",J413,0)</f>
        <v>0</v>
      </c>
      <c r="BG413" s="200">
        <f>IF(N413="zákl. přenesená",J413,0)</f>
        <v>0</v>
      </c>
      <c r="BH413" s="200">
        <f>IF(N413="sníž. přenesená",J413,0)</f>
        <v>0</v>
      </c>
      <c r="BI413" s="200">
        <f>IF(N413="nulová",J413,0)</f>
        <v>0</v>
      </c>
      <c r="BJ413" s="17" t="s">
        <v>127</v>
      </c>
      <c r="BK413" s="200">
        <f>ROUND(I413*H413,2)</f>
        <v>0</v>
      </c>
      <c r="BL413" s="17" t="s">
        <v>320</v>
      </c>
      <c r="BM413" s="199" t="s">
        <v>2751</v>
      </c>
    </row>
    <row r="414" spans="1:65" s="14" customFormat="1" ht="11.25">
      <c r="B414" s="212"/>
      <c r="C414" s="213"/>
      <c r="D414" s="203" t="s">
        <v>129</v>
      </c>
      <c r="E414" s="213"/>
      <c r="F414" s="215" t="s">
        <v>2752</v>
      </c>
      <c r="G414" s="213"/>
      <c r="H414" s="216">
        <v>1.61</v>
      </c>
      <c r="I414" s="217"/>
      <c r="J414" s="213"/>
      <c r="K414" s="213"/>
      <c r="L414" s="218"/>
      <c r="M414" s="219"/>
      <c r="N414" s="220"/>
      <c r="O414" s="220"/>
      <c r="P414" s="220"/>
      <c r="Q414" s="220"/>
      <c r="R414" s="220"/>
      <c r="S414" s="220"/>
      <c r="T414" s="221"/>
      <c r="AT414" s="222" t="s">
        <v>129</v>
      </c>
      <c r="AU414" s="222" t="s">
        <v>127</v>
      </c>
      <c r="AV414" s="14" t="s">
        <v>127</v>
      </c>
      <c r="AW414" s="14" t="s">
        <v>4</v>
      </c>
      <c r="AX414" s="14" t="s">
        <v>80</v>
      </c>
      <c r="AY414" s="222" t="s">
        <v>119</v>
      </c>
    </row>
    <row r="415" spans="1:65" s="2" customFormat="1" ht="24.2" customHeight="1">
      <c r="A415" s="34"/>
      <c r="B415" s="35"/>
      <c r="C415" s="187" t="s">
        <v>874</v>
      </c>
      <c r="D415" s="187" t="s">
        <v>122</v>
      </c>
      <c r="E415" s="188" t="s">
        <v>1843</v>
      </c>
      <c r="F415" s="189" t="s">
        <v>1844</v>
      </c>
      <c r="G415" s="190" t="s">
        <v>125</v>
      </c>
      <c r="H415" s="191">
        <v>1.4</v>
      </c>
      <c r="I415" s="192"/>
      <c r="J415" s="193">
        <f>ROUND(I415*H415,2)</f>
        <v>0</v>
      </c>
      <c r="K415" s="194"/>
      <c r="L415" s="39"/>
      <c r="M415" s="195" t="s">
        <v>1</v>
      </c>
      <c r="N415" s="196" t="s">
        <v>38</v>
      </c>
      <c r="O415" s="71"/>
      <c r="P415" s="197">
        <f>O415*H415</f>
        <v>0</v>
      </c>
      <c r="Q415" s="197">
        <v>0</v>
      </c>
      <c r="R415" s="197">
        <f>Q415*H415</f>
        <v>0</v>
      </c>
      <c r="S415" s="197">
        <v>0</v>
      </c>
      <c r="T415" s="19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320</v>
      </c>
      <c r="AT415" s="199" t="s">
        <v>122</v>
      </c>
      <c r="AU415" s="199" t="s">
        <v>127</v>
      </c>
      <c r="AY415" s="17" t="s">
        <v>119</v>
      </c>
      <c r="BE415" s="200">
        <f>IF(N415="základní",J415,0)</f>
        <v>0</v>
      </c>
      <c r="BF415" s="200">
        <f>IF(N415="snížená",J415,0)</f>
        <v>0</v>
      </c>
      <c r="BG415" s="200">
        <f>IF(N415="zákl. přenesená",J415,0)</f>
        <v>0</v>
      </c>
      <c r="BH415" s="200">
        <f>IF(N415="sníž. přenesená",J415,0)</f>
        <v>0</v>
      </c>
      <c r="BI415" s="200">
        <f>IF(N415="nulová",J415,0)</f>
        <v>0</v>
      </c>
      <c r="BJ415" s="17" t="s">
        <v>127</v>
      </c>
      <c r="BK415" s="200">
        <f>ROUND(I415*H415,2)</f>
        <v>0</v>
      </c>
      <c r="BL415" s="17" t="s">
        <v>320</v>
      </c>
      <c r="BM415" s="199" t="s">
        <v>2753</v>
      </c>
    </row>
    <row r="416" spans="1:65" s="2" customFormat="1" ht="24.2" customHeight="1">
      <c r="A416" s="34"/>
      <c r="B416" s="35"/>
      <c r="C416" s="187" t="s">
        <v>878</v>
      </c>
      <c r="D416" s="187" t="s">
        <v>122</v>
      </c>
      <c r="E416" s="188" t="s">
        <v>1857</v>
      </c>
      <c r="F416" s="189" t="s">
        <v>1858</v>
      </c>
      <c r="G416" s="190" t="s">
        <v>190</v>
      </c>
      <c r="H416" s="191">
        <v>1</v>
      </c>
      <c r="I416" s="192"/>
      <c r="J416" s="193">
        <f>ROUND(I416*H416,2)</f>
        <v>0</v>
      </c>
      <c r="K416" s="194"/>
      <c r="L416" s="39"/>
      <c r="M416" s="195" t="s">
        <v>1</v>
      </c>
      <c r="N416" s="196" t="s">
        <v>38</v>
      </c>
      <c r="O416" s="71"/>
      <c r="P416" s="197">
        <f>O416*H416</f>
        <v>0</v>
      </c>
      <c r="Q416" s="197">
        <v>0</v>
      </c>
      <c r="R416" s="197">
        <f>Q416*H416</f>
        <v>0</v>
      </c>
      <c r="S416" s="197">
        <v>3.6000000000000002E-4</v>
      </c>
      <c r="T416" s="198">
        <f>S416*H416</f>
        <v>3.6000000000000002E-4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320</v>
      </c>
      <c r="AT416" s="199" t="s">
        <v>122</v>
      </c>
      <c r="AU416" s="199" t="s">
        <v>127</v>
      </c>
      <c r="AY416" s="17" t="s">
        <v>119</v>
      </c>
      <c r="BE416" s="200">
        <f>IF(N416="základní",J416,0)</f>
        <v>0</v>
      </c>
      <c r="BF416" s="200">
        <f>IF(N416="snížená",J416,0)</f>
        <v>0</v>
      </c>
      <c r="BG416" s="200">
        <f>IF(N416="zákl. přenesená",J416,0)</f>
        <v>0</v>
      </c>
      <c r="BH416" s="200">
        <f>IF(N416="sníž. přenesená",J416,0)</f>
        <v>0</v>
      </c>
      <c r="BI416" s="200">
        <f>IF(N416="nulová",J416,0)</f>
        <v>0</v>
      </c>
      <c r="BJ416" s="17" t="s">
        <v>127</v>
      </c>
      <c r="BK416" s="200">
        <f>ROUND(I416*H416,2)</f>
        <v>0</v>
      </c>
      <c r="BL416" s="17" t="s">
        <v>320</v>
      </c>
      <c r="BM416" s="199" t="s">
        <v>2754</v>
      </c>
    </row>
    <row r="417" spans="1:65" s="2" customFormat="1" ht="16.5" customHeight="1">
      <c r="A417" s="34"/>
      <c r="B417" s="35"/>
      <c r="C417" s="187" t="s">
        <v>882</v>
      </c>
      <c r="D417" s="187" t="s">
        <v>122</v>
      </c>
      <c r="E417" s="188" t="s">
        <v>1861</v>
      </c>
      <c r="F417" s="189" t="s">
        <v>1862</v>
      </c>
      <c r="G417" s="190" t="s">
        <v>390</v>
      </c>
      <c r="H417" s="191">
        <v>2</v>
      </c>
      <c r="I417" s="192"/>
      <c r="J417" s="193">
        <f>ROUND(I417*H417,2)</f>
        <v>0</v>
      </c>
      <c r="K417" s="194"/>
      <c r="L417" s="39"/>
      <c r="M417" s="195" t="s">
        <v>1</v>
      </c>
      <c r="N417" s="196" t="s">
        <v>38</v>
      </c>
      <c r="O417" s="71"/>
      <c r="P417" s="197">
        <f>O417*H417</f>
        <v>0</v>
      </c>
      <c r="Q417" s="197">
        <v>6.11E-3</v>
      </c>
      <c r="R417" s="197">
        <f>Q417*H417</f>
        <v>1.222E-2</v>
      </c>
      <c r="S417" s="197">
        <v>0</v>
      </c>
      <c r="T417" s="19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320</v>
      </c>
      <c r="AT417" s="199" t="s">
        <v>122</v>
      </c>
      <c r="AU417" s="199" t="s">
        <v>127</v>
      </c>
      <c r="AY417" s="17" t="s">
        <v>119</v>
      </c>
      <c r="BE417" s="200">
        <f>IF(N417="základní",J417,0)</f>
        <v>0</v>
      </c>
      <c r="BF417" s="200">
        <f>IF(N417="snížená",J417,0)</f>
        <v>0</v>
      </c>
      <c r="BG417" s="200">
        <f>IF(N417="zákl. přenesená",J417,0)</f>
        <v>0</v>
      </c>
      <c r="BH417" s="200">
        <f>IF(N417="sníž. přenesená",J417,0)</f>
        <v>0</v>
      </c>
      <c r="BI417" s="200">
        <f>IF(N417="nulová",J417,0)</f>
        <v>0</v>
      </c>
      <c r="BJ417" s="17" t="s">
        <v>127</v>
      </c>
      <c r="BK417" s="200">
        <f>ROUND(I417*H417,2)</f>
        <v>0</v>
      </c>
      <c r="BL417" s="17" t="s">
        <v>320</v>
      </c>
      <c r="BM417" s="199" t="s">
        <v>2755</v>
      </c>
    </row>
    <row r="418" spans="1:65" s="2" customFormat="1" ht="16.5" customHeight="1">
      <c r="A418" s="34"/>
      <c r="B418" s="35"/>
      <c r="C418" s="239" t="s">
        <v>884</v>
      </c>
      <c r="D418" s="239" t="s">
        <v>202</v>
      </c>
      <c r="E418" s="240" t="s">
        <v>1866</v>
      </c>
      <c r="F418" s="241" t="s">
        <v>1867</v>
      </c>
      <c r="G418" s="242" t="s">
        <v>390</v>
      </c>
      <c r="H418" s="243">
        <v>2.1</v>
      </c>
      <c r="I418" s="244"/>
      <c r="J418" s="245">
        <f>ROUND(I418*H418,2)</f>
        <v>0</v>
      </c>
      <c r="K418" s="246"/>
      <c r="L418" s="247"/>
      <c r="M418" s="248" t="s">
        <v>1</v>
      </c>
      <c r="N418" s="249" t="s">
        <v>38</v>
      </c>
      <c r="O418" s="71"/>
      <c r="P418" s="197">
        <f>O418*H418</f>
        <v>0</v>
      </c>
      <c r="Q418" s="197">
        <v>1.2E-4</v>
      </c>
      <c r="R418" s="197">
        <f>Q418*H418</f>
        <v>2.52E-4</v>
      </c>
      <c r="S418" s="197">
        <v>0</v>
      </c>
      <c r="T418" s="19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9" t="s">
        <v>406</v>
      </c>
      <c r="AT418" s="199" t="s">
        <v>202</v>
      </c>
      <c r="AU418" s="199" t="s">
        <v>127</v>
      </c>
      <c r="AY418" s="17" t="s">
        <v>119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7" t="s">
        <v>127</v>
      </c>
      <c r="BK418" s="200">
        <f>ROUND(I418*H418,2)</f>
        <v>0</v>
      </c>
      <c r="BL418" s="17" t="s">
        <v>320</v>
      </c>
      <c r="BM418" s="199" t="s">
        <v>2756</v>
      </c>
    </row>
    <row r="419" spans="1:65" s="14" customFormat="1" ht="11.25">
      <c r="B419" s="212"/>
      <c r="C419" s="213"/>
      <c r="D419" s="203" t="s">
        <v>129</v>
      </c>
      <c r="E419" s="213"/>
      <c r="F419" s="215" t="s">
        <v>2757</v>
      </c>
      <c r="G419" s="213"/>
      <c r="H419" s="216">
        <v>2.1</v>
      </c>
      <c r="I419" s="217"/>
      <c r="J419" s="213"/>
      <c r="K419" s="213"/>
      <c r="L419" s="218"/>
      <c r="M419" s="219"/>
      <c r="N419" s="220"/>
      <c r="O419" s="220"/>
      <c r="P419" s="220"/>
      <c r="Q419" s="220"/>
      <c r="R419" s="220"/>
      <c r="S419" s="220"/>
      <c r="T419" s="221"/>
      <c r="AT419" s="222" t="s">
        <v>129</v>
      </c>
      <c r="AU419" s="222" t="s">
        <v>127</v>
      </c>
      <c r="AV419" s="14" t="s">
        <v>127</v>
      </c>
      <c r="AW419" s="14" t="s">
        <v>4</v>
      </c>
      <c r="AX419" s="14" t="s">
        <v>80</v>
      </c>
      <c r="AY419" s="222" t="s">
        <v>119</v>
      </c>
    </row>
    <row r="420" spans="1:65" s="2" customFormat="1" ht="21.75" customHeight="1">
      <c r="A420" s="34"/>
      <c r="B420" s="35"/>
      <c r="C420" s="187" t="s">
        <v>888</v>
      </c>
      <c r="D420" s="187" t="s">
        <v>122</v>
      </c>
      <c r="E420" s="188" t="s">
        <v>2758</v>
      </c>
      <c r="F420" s="189" t="s">
        <v>2759</v>
      </c>
      <c r="G420" s="190" t="s">
        <v>190</v>
      </c>
      <c r="H420" s="191">
        <v>1</v>
      </c>
      <c r="I420" s="192"/>
      <c r="J420" s="193">
        <f>ROUND(I420*H420,2)</f>
        <v>0</v>
      </c>
      <c r="K420" s="194"/>
      <c r="L420" s="39"/>
      <c r="M420" s="195" t="s">
        <v>1</v>
      </c>
      <c r="N420" s="196" t="s">
        <v>38</v>
      </c>
      <c r="O420" s="71"/>
      <c r="P420" s="197">
        <f>O420*H420</f>
        <v>0</v>
      </c>
      <c r="Q420" s="197">
        <v>2.0000000000000001E-4</v>
      </c>
      <c r="R420" s="197">
        <f>Q420*H420</f>
        <v>2.0000000000000001E-4</v>
      </c>
      <c r="S420" s="197">
        <v>0</v>
      </c>
      <c r="T420" s="19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9" t="s">
        <v>320</v>
      </c>
      <c r="AT420" s="199" t="s">
        <v>122</v>
      </c>
      <c r="AU420" s="199" t="s">
        <v>127</v>
      </c>
      <c r="AY420" s="17" t="s">
        <v>119</v>
      </c>
      <c r="BE420" s="200">
        <f>IF(N420="základní",J420,0)</f>
        <v>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7" t="s">
        <v>127</v>
      </c>
      <c r="BK420" s="200">
        <f>ROUND(I420*H420,2)</f>
        <v>0</v>
      </c>
      <c r="BL420" s="17" t="s">
        <v>320</v>
      </c>
      <c r="BM420" s="199" t="s">
        <v>2760</v>
      </c>
    </row>
    <row r="421" spans="1:65" s="2" customFormat="1" ht="16.5" customHeight="1">
      <c r="A421" s="34"/>
      <c r="B421" s="35"/>
      <c r="C421" s="239" t="s">
        <v>894</v>
      </c>
      <c r="D421" s="239" t="s">
        <v>202</v>
      </c>
      <c r="E421" s="240" t="s">
        <v>2761</v>
      </c>
      <c r="F421" s="241" t="s">
        <v>2762</v>
      </c>
      <c r="G421" s="242" t="s">
        <v>190</v>
      </c>
      <c r="H421" s="243">
        <v>1</v>
      </c>
      <c r="I421" s="244"/>
      <c r="J421" s="245">
        <f>ROUND(I421*H421,2)</f>
        <v>0</v>
      </c>
      <c r="K421" s="246"/>
      <c r="L421" s="247"/>
      <c r="M421" s="248" t="s">
        <v>1</v>
      </c>
      <c r="N421" s="249" t="s">
        <v>38</v>
      </c>
      <c r="O421" s="71"/>
      <c r="P421" s="197">
        <f>O421*H421</f>
        <v>0</v>
      </c>
      <c r="Q421" s="197">
        <v>3.1E-4</v>
      </c>
      <c r="R421" s="197">
        <f>Q421*H421</f>
        <v>3.1E-4</v>
      </c>
      <c r="S421" s="197">
        <v>0</v>
      </c>
      <c r="T421" s="19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9" t="s">
        <v>406</v>
      </c>
      <c r="AT421" s="199" t="s">
        <v>202</v>
      </c>
      <c r="AU421" s="199" t="s">
        <v>127</v>
      </c>
      <c r="AY421" s="17" t="s">
        <v>119</v>
      </c>
      <c r="BE421" s="200">
        <f>IF(N421="základní",J421,0)</f>
        <v>0</v>
      </c>
      <c r="BF421" s="200">
        <f>IF(N421="snížená",J421,0)</f>
        <v>0</v>
      </c>
      <c r="BG421" s="200">
        <f>IF(N421="zákl. přenesená",J421,0)</f>
        <v>0</v>
      </c>
      <c r="BH421" s="200">
        <f>IF(N421="sníž. přenesená",J421,0)</f>
        <v>0</v>
      </c>
      <c r="BI421" s="200">
        <f>IF(N421="nulová",J421,0)</f>
        <v>0</v>
      </c>
      <c r="BJ421" s="17" t="s">
        <v>127</v>
      </c>
      <c r="BK421" s="200">
        <f>ROUND(I421*H421,2)</f>
        <v>0</v>
      </c>
      <c r="BL421" s="17" t="s">
        <v>320</v>
      </c>
      <c r="BM421" s="199" t="s">
        <v>2763</v>
      </c>
    </row>
    <row r="422" spans="1:65" s="2" customFormat="1" ht="16.5" customHeight="1">
      <c r="A422" s="34"/>
      <c r="B422" s="35"/>
      <c r="C422" s="187" t="s">
        <v>898</v>
      </c>
      <c r="D422" s="187" t="s">
        <v>122</v>
      </c>
      <c r="E422" s="188" t="s">
        <v>2457</v>
      </c>
      <c r="F422" s="189" t="s">
        <v>2458</v>
      </c>
      <c r="G422" s="190" t="s">
        <v>390</v>
      </c>
      <c r="H422" s="191">
        <v>30</v>
      </c>
      <c r="I422" s="192"/>
      <c r="J422" s="193">
        <f>ROUND(I422*H422,2)</f>
        <v>0</v>
      </c>
      <c r="K422" s="194"/>
      <c r="L422" s="39"/>
      <c r="M422" s="195" t="s">
        <v>1</v>
      </c>
      <c r="N422" s="196" t="s">
        <v>38</v>
      </c>
      <c r="O422" s="71"/>
      <c r="P422" s="197">
        <f>O422*H422</f>
        <v>0</v>
      </c>
      <c r="Q422" s="197">
        <v>3.0000000000000001E-5</v>
      </c>
      <c r="R422" s="197">
        <f>Q422*H422</f>
        <v>8.9999999999999998E-4</v>
      </c>
      <c r="S422" s="197">
        <v>0</v>
      </c>
      <c r="T422" s="19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9" t="s">
        <v>320</v>
      </c>
      <c r="AT422" s="199" t="s">
        <v>122</v>
      </c>
      <c r="AU422" s="199" t="s">
        <v>127</v>
      </c>
      <c r="AY422" s="17" t="s">
        <v>119</v>
      </c>
      <c r="BE422" s="200">
        <f>IF(N422="základní",J422,0)</f>
        <v>0</v>
      </c>
      <c r="BF422" s="200">
        <f>IF(N422="snížená",J422,0)</f>
        <v>0</v>
      </c>
      <c r="BG422" s="200">
        <f>IF(N422="zákl. přenesená",J422,0)</f>
        <v>0</v>
      </c>
      <c r="BH422" s="200">
        <f>IF(N422="sníž. přenesená",J422,0)</f>
        <v>0</v>
      </c>
      <c r="BI422" s="200">
        <f>IF(N422="nulová",J422,0)</f>
        <v>0</v>
      </c>
      <c r="BJ422" s="17" t="s">
        <v>127</v>
      </c>
      <c r="BK422" s="200">
        <f>ROUND(I422*H422,2)</f>
        <v>0</v>
      </c>
      <c r="BL422" s="17" t="s">
        <v>320</v>
      </c>
      <c r="BM422" s="199" t="s">
        <v>2764</v>
      </c>
    </row>
    <row r="423" spans="1:65" s="13" customFormat="1" ht="11.25">
      <c r="B423" s="201"/>
      <c r="C423" s="202"/>
      <c r="D423" s="203" t="s">
        <v>129</v>
      </c>
      <c r="E423" s="204" t="s">
        <v>1</v>
      </c>
      <c r="F423" s="205" t="s">
        <v>2460</v>
      </c>
      <c r="G423" s="202"/>
      <c r="H423" s="204" t="s">
        <v>1</v>
      </c>
      <c r="I423" s="206"/>
      <c r="J423" s="202"/>
      <c r="K423" s="202"/>
      <c r="L423" s="207"/>
      <c r="M423" s="208"/>
      <c r="N423" s="209"/>
      <c r="O423" s="209"/>
      <c r="P423" s="209"/>
      <c r="Q423" s="209"/>
      <c r="R423" s="209"/>
      <c r="S423" s="209"/>
      <c r="T423" s="210"/>
      <c r="AT423" s="211" t="s">
        <v>129</v>
      </c>
      <c r="AU423" s="211" t="s">
        <v>127</v>
      </c>
      <c r="AV423" s="13" t="s">
        <v>80</v>
      </c>
      <c r="AW423" s="13" t="s">
        <v>30</v>
      </c>
      <c r="AX423" s="13" t="s">
        <v>72</v>
      </c>
      <c r="AY423" s="211" t="s">
        <v>119</v>
      </c>
    </row>
    <row r="424" spans="1:65" s="14" customFormat="1" ht="11.25">
      <c r="B424" s="212"/>
      <c r="C424" s="213"/>
      <c r="D424" s="203" t="s">
        <v>129</v>
      </c>
      <c r="E424" s="214" t="s">
        <v>1</v>
      </c>
      <c r="F424" s="215" t="s">
        <v>361</v>
      </c>
      <c r="G424" s="213"/>
      <c r="H424" s="216">
        <v>25</v>
      </c>
      <c r="I424" s="217"/>
      <c r="J424" s="213"/>
      <c r="K424" s="213"/>
      <c r="L424" s="218"/>
      <c r="M424" s="219"/>
      <c r="N424" s="220"/>
      <c r="O424" s="220"/>
      <c r="P424" s="220"/>
      <c r="Q424" s="220"/>
      <c r="R424" s="220"/>
      <c r="S424" s="220"/>
      <c r="T424" s="221"/>
      <c r="AT424" s="222" t="s">
        <v>129</v>
      </c>
      <c r="AU424" s="222" t="s">
        <v>127</v>
      </c>
      <c r="AV424" s="14" t="s">
        <v>127</v>
      </c>
      <c r="AW424" s="14" t="s">
        <v>30</v>
      </c>
      <c r="AX424" s="14" t="s">
        <v>72</v>
      </c>
      <c r="AY424" s="222" t="s">
        <v>119</v>
      </c>
    </row>
    <row r="425" spans="1:65" s="13" customFormat="1" ht="11.25">
      <c r="B425" s="201"/>
      <c r="C425" s="202"/>
      <c r="D425" s="203" t="s">
        <v>129</v>
      </c>
      <c r="E425" s="204" t="s">
        <v>1</v>
      </c>
      <c r="F425" s="205" t="s">
        <v>2461</v>
      </c>
      <c r="G425" s="202"/>
      <c r="H425" s="204" t="s">
        <v>1</v>
      </c>
      <c r="I425" s="206"/>
      <c r="J425" s="202"/>
      <c r="K425" s="202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129</v>
      </c>
      <c r="AU425" s="211" t="s">
        <v>127</v>
      </c>
      <c r="AV425" s="13" t="s">
        <v>80</v>
      </c>
      <c r="AW425" s="13" t="s">
        <v>30</v>
      </c>
      <c r="AX425" s="13" t="s">
        <v>72</v>
      </c>
      <c r="AY425" s="211" t="s">
        <v>119</v>
      </c>
    </row>
    <row r="426" spans="1:65" s="14" customFormat="1" ht="11.25">
      <c r="B426" s="212"/>
      <c r="C426" s="213"/>
      <c r="D426" s="203" t="s">
        <v>129</v>
      </c>
      <c r="E426" s="214" t="s">
        <v>1</v>
      </c>
      <c r="F426" s="215" t="s">
        <v>145</v>
      </c>
      <c r="G426" s="213"/>
      <c r="H426" s="216">
        <v>5</v>
      </c>
      <c r="I426" s="217"/>
      <c r="J426" s="213"/>
      <c r="K426" s="213"/>
      <c r="L426" s="218"/>
      <c r="M426" s="219"/>
      <c r="N426" s="220"/>
      <c r="O426" s="220"/>
      <c r="P426" s="220"/>
      <c r="Q426" s="220"/>
      <c r="R426" s="220"/>
      <c r="S426" s="220"/>
      <c r="T426" s="221"/>
      <c r="AT426" s="222" t="s">
        <v>129</v>
      </c>
      <c r="AU426" s="222" t="s">
        <v>127</v>
      </c>
      <c r="AV426" s="14" t="s">
        <v>127</v>
      </c>
      <c r="AW426" s="14" t="s">
        <v>30</v>
      </c>
      <c r="AX426" s="14" t="s">
        <v>72</v>
      </c>
      <c r="AY426" s="222" t="s">
        <v>119</v>
      </c>
    </row>
    <row r="427" spans="1:65" s="15" customFormat="1" ht="11.25">
      <c r="B427" s="223"/>
      <c r="C427" s="224"/>
      <c r="D427" s="203" t="s">
        <v>129</v>
      </c>
      <c r="E427" s="225" t="s">
        <v>1</v>
      </c>
      <c r="F427" s="226" t="s">
        <v>138</v>
      </c>
      <c r="G427" s="224"/>
      <c r="H427" s="227">
        <v>30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AT427" s="233" t="s">
        <v>129</v>
      </c>
      <c r="AU427" s="233" t="s">
        <v>127</v>
      </c>
      <c r="AV427" s="15" t="s">
        <v>126</v>
      </c>
      <c r="AW427" s="15" t="s">
        <v>30</v>
      </c>
      <c r="AX427" s="15" t="s">
        <v>80</v>
      </c>
      <c r="AY427" s="233" t="s">
        <v>119</v>
      </c>
    </row>
    <row r="428" spans="1:65" s="2" customFormat="1" ht="24.2" customHeight="1">
      <c r="A428" s="34"/>
      <c r="B428" s="35"/>
      <c r="C428" s="187" t="s">
        <v>902</v>
      </c>
      <c r="D428" s="187" t="s">
        <v>122</v>
      </c>
      <c r="E428" s="188" t="s">
        <v>1896</v>
      </c>
      <c r="F428" s="189" t="s">
        <v>1897</v>
      </c>
      <c r="G428" s="190" t="s">
        <v>125</v>
      </c>
      <c r="H428" s="191">
        <v>24.387</v>
      </c>
      <c r="I428" s="192"/>
      <c r="J428" s="193">
        <f>ROUND(I428*H428,2)</f>
        <v>0</v>
      </c>
      <c r="K428" s="194"/>
      <c r="L428" s="39"/>
      <c r="M428" s="195" t="s">
        <v>1</v>
      </c>
      <c r="N428" s="196" t="s">
        <v>38</v>
      </c>
      <c r="O428" s="71"/>
      <c r="P428" s="197">
        <f>O428*H428</f>
        <v>0</v>
      </c>
      <c r="Q428" s="197">
        <v>5.0000000000000002E-5</v>
      </c>
      <c r="R428" s="197">
        <f>Q428*H428</f>
        <v>1.2193500000000001E-3</v>
      </c>
      <c r="S428" s="197">
        <v>0</v>
      </c>
      <c r="T428" s="19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9" t="s">
        <v>320</v>
      </c>
      <c r="AT428" s="199" t="s">
        <v>122</v>
      </c>
      <c r="AU428" s="199" t="s">
        <v>127</v>
      </c>
      <c r="AY428" s="17" t="s">
        <v>119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7" t="s">
        <v>127</v>
      </c>
      <c r="BK428" s="200">
        <f>ROUND(I428*H428,2)</f>
        <v>0</v>
      </c>
      <c r="BL428" s="17" t="s">
        <v>320</v>
      </c>
      <c r="BM428" s="199" t="s">
        <v>2765</v>
      </c>
    </row>
    <row r="429" spans="1:65" s="13" customFormat="1" ht="11.25">
      <c r="B429" s="201"/>
      <c r="C429" s="202"/>
      <c r="D429" s="203" t="s">
        <v>129</v>
      </c>
      <c r="E429" s="204" t="s">
        <v>1</v>
      </c>
      <c r="F429" s="205" t="s">
        <v>246</v>
      </c>
      <c r="G429" s="202"/>
      <c r="H429" s="204" t="s">
        <v>1</v>
      </c>
      <c r="I429" s="206"/>
      <c r="J429" s="202"/>
      <c r="K429" s="202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129</v>
      </c>
      <c r="AU429" s="211" t="s">
        <v>127</v>
      </c>
      <c r="AV429" s="13" t="s">
        <v>80</v>
      </c>
      <c r="AW429" s="13" t="s">
        <v>30</v>
      </c>
      <c r="AX429" s="13" t="s">
        <v>72</v>
      </c>
      <c r="AY429" s="211" t="s">
        <v>119</v>
      </c>
    </row>
    <row r="430" spans="1:65" s="14" customFormat="1" ht="11.25">
      <c r="B430" s="212"/>
      <c r="C430" s="213"/>
      <c r="D430" s="203" t="s">
        <v>129</v>
      </c>
      <c r="E430" s="214" t="s">
        <v>1</v>
      </c>
      <c r="F430" s="215" t="s">
        <v>2766</v>
      </c>
      <c r="G430" s="213"/>
      <c r="H430" s="216">
        <v>7.3079999999999998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129</v>
      </c>
      <c r="AU430" s="222" t="s">
        <v>127</v>
      </c>
      <c r="AV430" s="14" t="s">
        <v>127</v>
      </c>
      <c r="AW430" s="14" t="s">
        <v>30</v>
      </c>
      <c r="AX430" s="14" t="s">
        <v>72</v>
      </c>
      <c r="AY430" s="222" t="s">
        <v>119</v>
      </c>
    </row>
    <row r="431" spans="1:65" s="13" customFormat="1" ht="11.25">
      <c r="B431" s="201"/>
      <c r="C431" s="202"/>
      <c r="D431" s="203" t="s">
        <v>129</v>
      </c>
      <c r="E431" s="204" t="s">
        <v>1</v>
      </c>
      <c r="F431" s="205" t="s">
        <v>248</v>
      </c>
      <c r="G431" s="202"/>
      <c r="H431" s="204" t="s">
        <v>1</v>
      </c>
      <c r="I431" s="206"/>
      <c r="J431" s="202"/>
      <c r="K431" s="202"/>
      <c r="L431" s="207"/>
      <c r="M431" s="208"/>
      <c r="N431" s="209"/>
      <c r="O431" s="209"/>
      <c r="P431" s="209"/>
      <c r="Q431" s="209"/>
      <c r="R431" s="209"/>
      <c r="S431" s="209"/>
      <c r="T431" s="210"/>
      <c r="AT431" s="211" t="s">
        <v>129</v>
      </c>
      <c r="AU431" s="211" t="s">
        <v>127</v>
      </c>
      <c r="AV431" s="13" t="s">
        <v>80</v>
      </c>
      <c r="AW431" s="13" t="s">
        <v>30</v>
      </c>
      <c r="AX431" s="13" t="s">
        <v>72</v>
      </c>
      <c r="AY431" s="211" t="s">
        <v>119</v>
      </c>
    </row>
    <row r="432" spans="1:65" s="14" customFormat="1" ht="11.25">
      <c r="B432" s="212"/>
      <c r="C432" s="213"/>
      <c r="D432" s="203" t="s">
        <v>129</v>
      </c>
      <c r="E432" s="214" t="s">
        <v>1</v>
      </c>
      <c r="F432" s="215" t="s">
        <v>2767</v>
      </c>
      <c r="G432" s="213"/>
      <c r="H432" s="216">
        <v>12.173999999999999</v>
      </c>
      <c r="I432" s="217"/>
      <c r="J432" s="213"/>
      <c r="K432" s="213"/>
      <c r="L432" s="218"/>
      <c r="M432" s="219"/>
      <c r="N432" s="220"/>
      <c r="O432" s="220"/>
      <c r="P432" s="220"/>
      <c r="Q432" s="220"/>
      <c r="R432" s="220"/>
      <c r="S432" s="220"/>
      <c r="T432" s="221"/>
      <c r="AT432" s="222" t="s">
        <v>129</v>
      </c>
      <c r="AU432" s="222" t="s">
        <v>127</v>
      </c>
      <c r="AV432" s="14" t="s">
        <v>127</v>
      </c>
      <c r="AW432" s="14" t="s">
        <v>30</v>
      </c>
      <c r="AX432" s="14" t="s">
        <v>72</v>
      </c>
      <c r="AY432" s="222" t="s">
        <v>119</v>
      </c>
    </row>
    <row r="433" spans="1:65" s="13" customFormat="1" ht="11.25">
      <c r="B433" s="201"/>
      <c r="C433" s="202"/>
      <c r="D433" s="203" t="s">
        <v>129</v>
      </c>
      <c r="E433" s="204" t="s">
        <v>1</v>
      </c>
      <c r="F433" s="205" t="s">
        <v>225</v>
      </c>
      <c r="G433" s="202"/>
      <c r="H433" s="204" t="s">
        <v>1</v>
      </c>
      <c r="I433" s="206"/>
      <c r="J433" s="202"/>
      <c r="K433" s="202"/>
      <c r="L433" s="207"/>
      <c r="M433" s="208"/>
      <c r="N433" s="209"/>
      <c r="O433" s="209"/>
      <c r="P433" s="209"/>
      <c r="Q433" s="209"/>
      <c r="R433" s="209"/>
      <c r="S433" s="209"/>
      <c r="T433" s="210"/>
      <c r="AT433" s="211" t="s">
        <v>129</v>
      </c>
      <c r="AU433" s="211" t="s">
        <v>127</v>
      </c>
      <c r="AV433" s="13" t="s">
        <v>80</v>
      </c>
      <c r="AW433" s="13" t="s">
        <v>30</v>
      </c>
      <c r="AX433" s="13" t="s">
        <v>72</v>
      </c>
      <c r="AY433" s="211" t="s">
        <v>119</v>
      </c>
    </row>
    <row r="434" spans="1:65" s="14" customFormat="1" ht="11.25">
      <c r="B434" s="212"/>
      <c r="C434" s="213"/>
      <c r="D434" s="203" t="s">
        <v>129</v>
      </c>
      <c r="E434" s="214" t="s">
        <v>1</v>
      </c>
      <c r="F434" s="215" t="s">
        <v>2768</v>
      </c>
      <c r="G434" s="213"/>
      <c r="H434" s="216">
        <v>4.9050000000000002</v>
      </c>
      <c r="I434" s="217"/>
      <c r="J434" s="213"/>
      <c r="K434" s="213"/>
      <c r="L434" s="218"/>
      <c r="M434" s="219"/>
      <c r="N434" s="220"/>
      <c r="O434" s="220"/>
      <c r="P434" s="220"/>
      <c r="Q434" s="220"/>
      <c r="R434" s="220"/>
      <c r="S434" s="220"/>
      <c r="T434" s="221"/>
      <c r="AT434" s="222" t="s">
        <v>129</v>
      </c>
      <c r="AU434" s="222" t="s">
        <v>127</v>
      </c>
      <c r="AV434" s="14" t="s">
        <v>127</v>
      </c>
      <c r="AW434" s="14" t="s">
        <v>30</v>
      </c>
      <c r="AX434" s="14" t="s">
        <v>72</v>
      </c>
      <c r="AY434" s="222" t="s">
        <v>119</v>
      </c>
    </row>
    <row r="435" spans="1:65" s="15" customFormat="1" ht="11.25">
      <c r="B435" s="223"/>
      <c r="C435" s="224"/>
      <c r="D435" s="203" t="s">
        <v>129</v>
      </c>
      <c r="E435" s="225" t="s">
        <v>1</v>
      </c>
      <c r="F435" s="226" t="s">
        <v>138</v>
      </c>
      <c r="G435" s="224"/>
      <c r="H435" s="227">
        <v>24.387</v>
      </c>
      <c r="I435" s="228"/>
      <c r="J435" s="224"/>
      <c r="K435" s="224"/>
      <c r="L435" s="229"/>
      <c r="M435" s="230"/>
      <c r="N435" s="231"/>
      <c r="O435" s="231"/>
      <c r="P435" s="231"/>
      <c r="Q435" s="231"/>
      <c r="R435" s="231"/>
      <c r="S435" s="231"/>
      <c r="T435" s="232"/>
      <c r="AT435" s="233" t="s">
        <v>129</v>
      </c>
      <c r="AU435" s="233" t="s">
        <v>127</v>
      </c>
      <c r="AV435" s="15" t="s">
        <v>126</v>
      </c>
      <c r="AW435" s="15" t="s">
        <v>30</v>
      </c>
      <c r="AX435" s="15" t="s">
        <v>80</v>
      </c>
      <c r="AY435" s="233" t="s">
        <v>119</v>
      </c>
    </row>
    <row r="436" spans="1:65" s="2" customFormat="1" ht="24.2" customHeight="1">
      <c r="A436" s="34"/>
      <c r="B436" s="35"/>
      <c r="C436" s="187" t="s">
        <v>906</v>
      </c>
      <c r="D436" s="187" t="s">
        <v>122</v>
      </c>
      <c r="E436" s="188" t="s">
        <v>2465</v>
      </c>
      <c r="F436" s="189" t="s">
        <v>2466</v>
      </c>
      <c r="G436" s="190" t="s">
        <v>195</v>
      </c>
      <c r="H436" s="191">
        <v>6.9000000000000006E-2</v>
      </c>
      <c r="I436" s="192"/>
      <c r="J436" s="193">
        <f>ROUND(I436*H436,2)</f>
        <v>0</v>
      </c>
      <c r="K436" s="194"/>
      <c r="L436" s="39"/>
      <c r="M436" s="195" t="s">
        <v>1</v>
      </c>
      <c r="N436" s="196" t="s">
        <v>38</v>
      </c>
      <c r="O436" s="71"/>
      <c r="P436" s="197">
        <f>O436*H436</f>
        <v>0</v>
      </c>
      <c r="Q436" s="197">
        <v>0</v>
      </c>
      <c r="R436" s="197">
        <f>Q436*H436</f>
        <v>0</v>
      </c>
      <c r="S436" s="197">
        <v>0</v>
      </c>
      <c r="T436" s="19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9" t="s">
        <v>320</v>
      </c>
      <c r="AT436" s="199" t="s">
        <v>122</v>
      </c>
      <c r="AU436" s="199" t="s">
        <v>127</v>
      </c>
      <c r="AY436" s="17" t="s">
        <v>119</v>
      </c>
      <c r="BE436" s="200">
        <f>IF(N436="základní",J436,0)</f>
        <v>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7" t="s">
        <v>127</v>
      </c>
      <c r="BK436" s="200">
        <f>ROUND(I436*H436,2)</f>
        <v>0</v>
      </c>
      <c r="BL436" s="17" t="s">
        <v>320</v>
      </c>
      <c r="BM436" s="199" t="s">
        <v>2769</v>
      </c>
    </row>
    <row r="437" spans="1:65" s="2" customFormat="1" ht="24.2" customHeight="1">
      <c r="A437" s="34"/>
      <c r="B437" s="35"/>
      <c r="C437" s="187" t="s">
        <v>910</v>
      </c>
      <c r="D437" s="187" t="s">
        <v>122</v>
      </c>
      <c r="E437" s="188" t="s">
        <v>1915</v>
      </c>
      <c r="F437" s="189" t="s">
        <v>1916</v>
      </c>
      <c r="G437" s="190" t="s">
        <v>195</v>
      </c>
      <c r="H437" s="191">
        <v>6.9000000000000006E-2</v>
      </c>
      <c r="I437" s="192"/>
      <c r="J437" s="193">
        <f>ROUND(I437*H437,2)</f>
        <v>0</v>
      </c>
      <c r="K437" s="194"/>
      <c r="L437" s="39"/>
      <c r="M437" s="195" t="s">
        <v>1</v>
      </c>
      <c r="N437" s="196" t="s">
        <v>38</v>
      </c>
      <c r="O437" s="71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9" t="s">
        <v>320</v>
      </c>
      <c r="AT437" s="199" t="s">
        <v>122</v>
      </c>
      <c r="AU437" s="199" t="s">
        <v>127</v>
      </c>
      <c r="AY437" s="17" t="s">
        <v>119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7" t="s">
        <v>127</v>
      </c>
      <c r="BK437" s="200">
        <f>ROUND(I437*H437,2)</f>
        <v>0</v>
      </c>
      <c r="BL437" s="17" t="s">
        <v>320</v>
      </c>
      <c r="BM437" s="199" t="s">
        <v>2770</v>
      </c>
    </row>
    <row r="438" spans="1:65" s="12" customFormat="1" ht="22.9" customHeight="1">
      <c r="B438" s="171"/>
      <c r="C438" s="172"/>
      <c r="D438" s="173" t="s">
        <v>71</v>
      </c>
      <c r="E438" s="185" t="s">
        <v>1918</v>
      </c>
      <c r="F438" s="185" t="s">
        <v>1919</v>
      </c>
      <c r="G438" s="172"/>
      <c r="H438" s="172"/>
      <c r="I438" s="175"/>
      <c r="J438" s="186">
        <f>BK438</f>
        <v>0</v>
      </c>
      <c r="K438" s="172"/>
      <c r="L438" s="177"/>
      <c r="M438" s="178"/>
      <c r="N438" s="179"/>
      <c r="O438" s="179"/>
      <c r="P438" s="180">
        <f>SUM(P439:P496)</f>
        <v>0</v>
      </c>
      <c r="Q438" s="179"/>
      <c r="R438" s="180">
        <f>SUM(R439:R496)</f>
        <v>2.6796590000000002E-2</v>
      </c>
      <c r="S438" s="179"/>
      <c r="T438" s="181">
        <f>SUM(T439:T496)</f>
        <v>0</v>
      </c>
      <c r="AR438" s="182" t="s">
        <v>127</v>
      </c>
      <c r="AT438" s="183" t="s">
        <v>71</v>
      </c>
      <c r="AU438" s="183" t="s">
        <v>80</v>
      </c>
      <c r="AY438" s="182" t="s">
        <v>119</v>
      </c>
      <c r="BK438" s="184">
        <f>SUM(BK439:BK496)</f>
        <v>0</v>
      </c>
    </row>
    <row r="439" spans="1:65" s="2" customFormat="1" ht="24.2" customHeight="1">
      <c r="A439" s="34"/>
      <c r="B439" s="35"/>
      <c r="C439" s="187" t="s">
        <v>914</v>
      </c>
      <c r="D439" s="187" t="s">
        <v>122</v>
      </c>
      <c r="E439" s="188" t="s">
        <v>1921</v>
      </c>
      <c r="F439" s="189" t="s">
        <v>1922</v>
      </c>
      <c r="G439" s="190" t="s">
        <v>125</v>
      </c>
      <c r="H439" s="191">
        <v>9.3510000000000009</v>
      </c>
      <c r="I439" s="192"/>
      <c r="J439" s="193">
        <f>ROUND(I439*H439,2)</f>
        <v>0</v>
      </c>
      <c r="K439" s="194"/>
      <c r="L439" s="39"/>
      <c r="M439" s="195" t="s">
        <v>1</v>
      </c>
      <c r="N439" s="196" t="s">
        <v>38</v>
      </c>
      <c r="O439" s="71"/>
      <c r="P439" s="197">
        <f>O439*H439</f>
        <v>0</v>
      </c>
      <c r="Q439" s="197">
        <v>2.0000000000000002E-5</v>
      </c>
      <c r="R439" s="197">
        <f>Q439*H439</f>
        <v>1.8702000000000004E-4</v>
      </c>
      <c r="S439" s="197">
        <v>0</v>
      </c>
      <c r="T439" s="19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9" t="s">
        <v>320</v>
      </c>
      <c r="AT439" s="199" t="s">
        <v>122</v>
      </c>
      <c r="AU439" s="199" t="s">
        <v>127</v>
      </c>
      <c r="AY439" s="17" t="s">
        <v>119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7" t="s">
        <v>127</v>
      </c>
      <c r="BK439" s="200">
        <f>ROUND(I439*H439,2)</f>
        <v>0</v>
      </c>
      <c r="BL439" s="17" t="s">
        <v>320</v>
      </c>
      <c r="BM439" s="199" t="s">
        <v>2771</v>
      </c>
    </row>
    <row r="440" spans="1:65" s="13" customFormat="1" ht="33.75">
      <c r="B440" s="201"/>
      <c r="C440" s="202"/>
      <c r="D440" s="203" t="s">
        <v>129</v>
      </c>
      <c r="E440" s="204" t="s">
        <v>1</v>
      </c>
      <c r="F440" s="205" t="s">
        <v>2470</v>
      </c>
      <c r="G440" s="202"/>
      <c r="H440" s="204" t="s">
        <v>1</v>
      </c>
      <c r="I440" s="206"/>
      <c r="J440" s="202"/>
      <c r="K440" s="202"/>
      <c r="L440" s="207"/>
      <c r="M440" s="208"/>
      <c r="N440" s="209"/>
      <c r="O440" s="209"/>
      <c r="P440" s="209"/>
      <c r="Q440" s="209"/>
      <c r="R440" s="209"/>
      <c r="S440" s="209"/>
      <c r="T440" s="210"/>
      <c r="AT440" s="211" t="s">
        <v>129</v>
      </c>
      <c r="AU440" s="211" t="s">
        <v>127</v>
      </c>
      <c r="AV440" s="13" t="s">
        <v>80</v>
      </c>
      <c r="AW440" s="13" t="s">
        <v>30</v>
      </c>
      <c r="AX440" s="13" t="s">
        <v>72</v>
      </c>
      <c r="AY440" s="211" t="s">
        <v>119</v>
      </c>
    </row>
    <row r="441" spans="1:65" s="14" customFormat="1" ht="11.25">
      <c r="B441" s="212"/>
      <c r="C441" s="213"/>
      <c r="D441" s="203" t="s">
        <v>129</v>
      </c>
      <c r="E441" s="214" t="s">
        <v>1</v>
      </c>
      <c r="F441" s="215" t="s">
        <v>2471</v>
      </c>
      <c r="G441" s="213"/>
      <c r="H441" s="216">
        <v>6.4706250000000001</v>
      </c>
      <c r="I441" s="217"/>
      <c r="J441" s="213"/>
      <c r="K441" s="213"/>
      <c r="L441" s="218"/>
      <c r="M441" s="219"/>
      <c r="N441" s="220"/>
      <c r="O441" s="220"/>
      <c r="P441" s="220"/>
      <c r="Q441" s="220"/>
      <c r="R441" s="220"/>
      <c r="S441" s="220"/>
      <c r="T441" s="221"/>
      <c r="AT441" s="222" t="s">
        <v>129</v>
      </c>
      <c r="AU441" s="222" t="s">
        <v>127</v>
      </c>
      <c r="AV441" s="14" t="s">
        <v>127</v>
      </c>
      <c r="AW441" s="14" t="s">
        <v>30</v>
      </c>
      <c r="AX441" s="14" t="s">
        <v>72</v>
      </c>
      <c r="AY441" s="222" t="s">
        <v>119</v>
      </c>
    </row>
    <row r="442" spans="1:65" s="13" customFormat="1" ht="11.25">
      <c r="B442" s="201"/>
      <c r="C442" s="202"/>
      <c r="D442" s="203" t="s">
        <v>129</v>
      </c>
      <c r="E442" s="204" t="s">
        <v>1</v>
      </c>
      <c r="F442" s="205" t="s">
        <v>2472</v>
      </c>
      <c r="G442" s="202"/>
      <c r="H442" s="204" t="s">
        <v>1</v>
      </c>
      <c r="I442" s="206"/>
      <c r="J442" s="202"/>
      <c r="K442" s="202"/>
      <c r="L442" s="207"/>
      <c r="M442" s="208"/>
      <c r="N442" s="209"/>
      <c r="O442" s="209"/>
      <c r="P442" s="209"/>
      <c r="Q442" s="209"/>
      <c r="R442" s="209"/>
      <c r="S442" s="209"/>
      <c r="T442" s="210"/>
      <c r="AT442" s="211" t="s">
        <v>129</v>
      </c>
      <c r="AU442" s="211" t="s">
        <v>127</v>
      </c>
      <c r="AV442" s="13" t="s">
        <v>80</v>
      </c>
      <c r="AW442" s="13" t="s">
        <v>30</v>
      </c>
      <c r="AX442" s="13" t="s">
        <v>72</v>
      </c>
      <c r="AY442" s="211" t="s">
        <v>119</v>
      </c>
    </row>
    <row r="443" spans="1:65" s="14" customFormat="1" ht="11.25">
      <c r="B443" s="212"/>
      <c r="C443" s="213"/>
      <c r="D443" s="203" t="s">
        <v>129</v>
      </c>
      <c r="E443" s="214" t="s">
        <v>1</v>
      </c>
      <c r="F443" s="215" t="s">
        <v>2473</v>
      </c>
      <c r="G443" s="213"/>
      <c r="H443" s="216">
        <v>0.18000000000000002</v>
      </c>
      <c r="I443" s="217"/>
      <c r="J443" s="213"/>
      <c r="K443" s="213"/>
      <c r="L443" s="218"/>
      <c r="M443" s="219"/>
      <c r="N443" s="220"/>
      <c r="O443" s="220"/>
      <c r="P443" s="220"/>
      <c r="Q443" s="220"/>
      <c r="R443" s="220"/>
      <c r="S443" s="220"/>
      <c r="T443" s="221"/>
      <c r="AT443" s="222" t="s">
        <v>129</v>
      </c>
      <c r="AU443" s="222" t="s">
        <v>127</v>
      </c>
      <c r="AV443" s="14" t="s">
        <v>127</v>
      </c>
      <c r="AW443" s="14" t="s">
        <v>30</v>
      </c>
      <c r="AX443" s="14" t="s">
        <v>72</v>
      </c>
      <c r="AY443" s="222" t="s">
        <v>119</v>
      </c>
    </row>
    <row r="444" spans="1:65" s="13" customFormat="1" ht="11.25">
      <c r="B444" s="201"/>
      <c r="C444" s="202"/>
      <c r="D444" s="203" t="s">
        <v>129</v>
      </c>
      <c r="E444" s="204" t="s">
        <v>1</v>
      </c>
      <c r="F444" s="205" t="s">
        <v>2772</v>
      </c>
      <c r="G444" s="202"/>
      <c r="H444" s="204" t="s">
        <v>1</v>
      </c>
      <c r="I444" s="206"/>
      <c r="J444" s="202"/>
      <c r="K444" s="202"/>
      <c r="L444" s="207"/>
      <c r="M444" s="208"/>
      <c r="N444" s="209"/>
      <c r="O444" s="209"/>
      <c r="P444" s="209"/>
      <c r="Q444" s="209"/>
      <c r="R444" s="209"/>
      <c r="S444" s="209"/>
      <c r="T444" s="210"/>
      <c r="AT444" s="211" t="s">
        <v>129</v>
      </c>
      <c r="AU444" s="211" t="s">
        <v>127</v>
      </c>
      <c r="AV444" s="13" t="s">
        <v>80</v>
      </c>
      <c r="AW444" s="13" t="s">
        <v>30</v>
      </c>
      <c r="AX444" s="13" t="s">
        <v>72</v>
      </c>
      <c r="AY444" s="211" t="s">
        <v>119</v>
      </c>
    </row>
    <row r="445" spans="1:65" s="14" customFormat="1" ht="11.25">
      <c r="B445" s="212"/>
      <c r="C445" s="213"/>
      <c r="D445" s="203" t="s">
        <v>129</v>
      </c>
      <c r="E445" s="214" t="s">
        <v>1</v>
      </c>
      <c r="F445" s="215" t="s">
        <v>2773</v>
      </c>
      <c r="G445" s="213"/>
      <c r="H445" s="216">
        <v>2.7</v>
      </c>
      <c r="I445" s="217"/>
      <c r="J445" s="213"/>
      <c r="K445" s="213"/>
      <c r="L445" s="218"/>
      <c r="M445" s="219"/>
      <c r="N445" s="220"/>
      <c r="O445" s="220"/>
      <c r="P445" s="220"/>
      <c r="Q445" s="220"/>
      <c r="R445" s="220"/>
      <c r="S445" s="220"/>
      <c r="T445" s="221"/>
      <c r="AT445" s="222" t="s">
        <v>129</v>
      </c>
      <c r="AU445" s="222" t="s">
        <v>127</v>
      </c>
      <c r="AV445" s="14" t="s">
        <v>127</v>
      </c>
      <c r="AW445" s="14" t="s">
        <v>30</v>
      </c>
      <c r="AX445" s="14" t="s">
        <v>72</v>
      </c>
      <c r="AY445" s="222" t="s">
        <v>119</v>
      </c>
    </row>
    <row r="446" spans="1:65" s="15" customFormat="1" ht="11.25">
      <c r="B446" s="223"/>
      <c r="C446" s="224"/>
      <c r="D446" s="203" t="s">
        <v>129</v>
      </c>
      <c r="E446" s="225" t="s">
        <v>1</v>
      </c>
      <c r="F446" s="226" t="s">
        <v>138</v>
      </c>
      <c r="G446" s="224"/>
      <c r="H446" s="227">
        <v>9.3506250000000009</v>
      </c>
      <c r="I446" s="228"/>
      <c r="J446" s="224"/>
      <c r="K446" s="224"/>
      <c r="L446" s="229"/>
      <c r="M446" s="230"/>
      <c r="N446" s="231"/>
      <c r="O446" s="231"/>
      <c r="P446" s="231"/>
      <c r="Q446" s="231"/>
      <c r="R446" s="231"/>
      <c r="S446" s="231"/>
      <c r="T446" s="232"/>
      <c r="AT446" s="233" t="s">
        <v>129</v>
      </c>
      <c r="AU446" s="233" t="s">
        <v>127</v>
      </c>
      <c r="AV446" s="15" t="s">
        <v>126</v>
      </c>
      <c r="AW446" s="15" t="s">
        <v>30</v>
      </c>
      <c r="AX446" s="15" t="s">
        <v>80</v>
      </c>
      <c r="AY446" s="233" t="s">
        <v>119</v>
      </c>
    </row>
    <row r="447" spans="1:65" s="2" customFormat="1" ht="24.2" customHeight="1">
      <c r="A447" s="34"/>
      <c r="B447" s="35"/>
      <c r="C447" s="187" t="s">
        <v>920</v>
      </c>
      <c r="D447" s="187" t="s">
        <v>122</v>
      </c>
      <c r="E447" s="188" t="s">
        <v>1927</v>
      </c>
      <c r="F447" s="189" t="s">
        <v>1928</v>
      </c>
      <c r="G447" s="190" t="s">
        <v>125</v>
      </c>
      <c r="H447" s="191">
        <v>9.3510000000000009</v>
      </c>
      <c r="I447" s="192"/>
      <c r="J447" s="193">
        <f>ROUND(I447*H447,2)</f>
        <v>0</v>
      </c>
      <c r="K447" s="194"/>
      <c r="L447" s="39"/>
      <c r="M447" s="195" t="s">
        <v>1</v>
      </c>
      <c r="N447" s="196" t="s">
        <v>38</v>
      </c>
      <c r="O447" s="71"/>
      <c r="P447" s="197">
        <f>O447*H447</f>
        <v>0</v>
      </c>
      <c r="Q447" s="197">
        <v>2.0000000000000002E-5</v>
      </c>
      <c r="R447" s="197">
        <f>Q447*H447</f>
        <v>1.8702000000000004E-4</v>
      </c>
      <c r="S447" s="197">
        <v>0</v>
      </c>
      <c r="T447" s="19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9" t="s">
        <v>320</v>
      </c>
      <c r="AT447" s="199" t="s">
        <v>122</v>
      </c>
      <c r="AU447" s="199" t="s">
        <v>127</v>
      </c>
      <c r="AY447" s="17" t="s">
        <v>119</v>
      </c>
      <c r="BE447" s="200">
        <f>IF(N447="základní",J447,0)</f>
        <v>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17" t="s">
        <v>127</v>
      </c>
      <c r="BK447" s="200">
        <f>ROUND(I447*H447,2)</f>
        <v>0</v>
      </c>
      <c r="BL447" s="17" t="s">
        <v>320</v>
      </c>
      <c r="BM447" s="199" t="s">
        <v>2774</v>
      </c>
    </row>
    <row r="448" spans="1:65" s="2" customFormat="1" ht="24.2" customHeight="1">
      <c r="A448" s="34"/>
      <c r="B448" s="35"/>
      <c r="C448" s="187" t="s">
        <v>924</v>
      </c>
      <c r="D448" s="187" t="s">
        <v>122</v>
      </c>
      <c r="E448" s="188" t="s">
        <v>1931</v>
      </c>
      <c r="F448" s="189" t="s">
        <v>1932</v>
      </c>
      <c r="G448" s="190" t="s">
        <v>125</v>
      </c>
      <c r="H448" s="191">
        <v>9.3510000000000009</v>
      </c>
      <c r="I448" s="192"/>
      <c r="J448" s="193">
        <f>ROUND(I448*H448,2)</f>
        <v>0</v>
      </c>
      <c r="K448" s="194"/>
      <c r="L448" s="39"/>
      <c r="M448" s="195" t="s">
        <v>1</v>
      </c>
      <c r="N448" s="196" t="s">
        <v>38</v>
      </c>
      <c r="O448" s="71"/>
      <c r="P448" s="197">
        <f>O448*H448</f>
        <v>0</v>
      </c>
      <c r="Q448" s="197">
        <v>0</v>
      </c>
      <c r="R448" s="197">
        <f>Q448*H448</f>
        <v>0</v>
      </c>
      <c r="S448" s="197">
        <v>0</v>
      </c>
      <c r="T448" s="198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9" t="s">
        <v>320</v>
      </c>
      <c r="AT448" s="199" t="s">
        <v>122</v>
      </c>
      <c r="AU448" s="199" t="s">
        <v>127</v>
      </c>
      <c r="AY448" s="17" t="s">
        <v>119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7" t="s">
        <v>127</v>
      </c>
      <c r="BK448" s="200">
        <f>ROUND(I448*H448,2)</f>
        <v>0</v>
      </c>
      <c r="BL448" s="17" t="s">
        <v>320</v>
      </c>
      <c r="BM448" s="199" t="s">
        <v>2775</v>
      </c>
    </row>
    <row r="449" spans="1:65" s="2" customFormat="1" ht="21.75" customHeight="1">
      <c r="A449" s="34"/>
      <c r="B449" s="35"/>
      <c r="C449" s="187" t="s">
        <v>930</v>
      </c>
      <c r="D449" s="187" t="s">
        <v>122</v>
      </c>
      <c r="E449" s="188" t="s">
        <v>1937</v>
      </c>
      <c r="F449" s="189" t="s">
        <v>1938</v>
      </c>
      <c r="G449" s="190" t="s">
        <v>125</v>
      </c>
      <c r="H449" s="191">
        <v>9.3510000000000009</v>
      </c>
      <c r="I449" s="192"/>
      <c r="J449" s="193">
        <f>ROUND(I449*H449,2)</f>
        <v>0</v>
      </c>
      <c r="K449" s="194"/>
      <c r="L449" s="39"/>
      <c r="M449" s="195" t="s">
        <v>1</v>
      </c>
      <c r="N449" s="196" t="s">
        <v>38</v>
      </c>
      <c r="O449" s="71"/>
      <c r="P449" s="197">
        <f>O449*H449</f>
        <v>0</v>
      </c>
      <c r="Q449" s="197">
        <v>2.0000000000000002E-5</v>
      </c>
      <c r="R449" s="197">
        <f>Q449*H449</f>
        <v>1.8702000000000004E-4</v>
      </c>
      <c r="S449" s="197">
        <v>0</v>
      </c>
      <c r="T449" s="19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9" t="s">
        <v>320</v>
      </c>
      <c r="AT449" s="199" t="s">
        <v>122</v>
      </c>
      <c r="AU449" s="199" t="s">
        <v>127</v>
      </c>
      <c r="AY449" s="17" t="s">
        <v>119</v>
      </c>
      <c r="BE449" s="200">
        <f>IF(N449="základní",J449,0)</f>
        <v>0</v>
      </c>
      <c r="BF449" s="200">
        <f>IF(N449="snížená",J449,0)</f>
        <v>0</v>
      </c>
      <c r="BG449" s="200">
        <f>IF(N449="zákl. přenesená",J449,0)</f>
        <v>0</v>
      </c>
      <c r="BH449" s="200">
        <f>IF(N449="sníž. přenesená",J449,0)</f>
        <v>0</v>
      </c>
      <c r="BI449" s="200">
        <f>IF(N449="nulová",J449,0)</f>
        <v>0</v>
      </c>
      <c r="BJ449" s="17" t="s">
        <v>127</v>
      </c>
      <c r="BK449" s="200">
        <f>ROUND(I449*H449,2)</f>
        <v>0</v>
      </c>
      <c r="BL449" s="17" t="s">
        <v>320</v>
      </c>
      <c r="BM449" s="199" t="s">
        <v>2776</v>
      </c>
    </row>
    <row r="450" spans="1:65" s="2" customFormat="1" ht="24.2" customHeight="1">
      <c r="A450" s="34"/>
      <c r="B450" s="35"/>
      <c r="C450" s="187" t="s">
        <v>936</v>
      </c>
      <c r="D450" s="187" t="s">
        <v>122</v>
      </c>
      <c r="E450" s="188" t="s">
        <v>1941</v>
      </c>
      <c r="F450" s="189" t="s">
        <v>1942</v>
      </c>
      <c r="G450" s="190" t="s">
        <v>125</v>
      </c>
      <c r="H450" s="191">
        <v>10.151</v>
      </c>
      <c r="I450" s="192"/>
      <c r="J450" s="193">
        <f>ROUND(I450*H450,2)</f>
        <v>0</v>
      </c>
      <c r="K450" s="194"/>
      <c r="L450" s="39"/>
      <c r="M450" s="195" t="s">
        <v>1</v>
      </c>
      <c r="N450" s="196" t="s">
        <v>38</v>
      </c>
      <c r="O450" s="71"/>
      <c r="P450" s="197">
        <f>O450*H450</f>
        <v>0</v>
      </c>
      <c r="Q450" s="197">
        <v>1.7000000000000001E-4</v>
      </c>
      <c r="R450" s="197">
        <f>Q450*H450</f>
        <v>1.7256700000000001E-3</v>
      </c>
      <c r="S450" s="197">
        <v>0</v>
      </c>
      <c r="T450" s="19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9" t="s">
        <v>320</v>
      </c>
      <c r="AT450" s="199" t="s">
        <v>122</v>
      </c>
      <c r="AU450" s="199" t="s">
        <v>127</v>
      </c>
      <c r="AY450" s="17" t="s">
        <v>119</v>
      </c>
      <c r="BE450" s="200">
        <f>IF(N450="základní",J450,0)</f>
        <v>0</v>
      </c>
      <c r="BF450" s="200">
        <f>IF(N450="snížená",J450,0)</f>
        <v>0</v>
      </c>
      <c r="BG450" s="200">
        <f>IF(N450="zákl. přenesená",J450,0)</f>
        <v>0</v>
      </c>
      <c r="BH450" s="200">
        <f>IF(N450="sníž. přenesená",J450,0)</f>
        <v>0</v>
      </c>
      <c r="BI450" s="200">
        <f>IF(N450="nulová",J450,0)</f>
        <v>0</v>
      </c>
      <c r="BJ450" s="17" t="s">
        <v>127</v>
      </c>
      <c r="BK450" s="200">
        <f>ROUND(I450*H450,2)</f>
        <v>0</v>
      </c>
      <c r="BL450" s="17" t="s">
        <v>320</v>
      </c>
      <c r="BM450" s="199" t="s">
        <v>2777</v>
      </c>
    </row>
    <row r="451" spans="1:65" s="13" customFormat="1" ht="33.75">
      <c r="B451" s="201"/>
      <c r="C451" s="202"/>
      <c r="D451" s="203" t="s">
        <v>129</v>
      </c>
      <c r="E451" s="204" t="s">
        <v>1</v>
      </c>
      <c r="F451" s="205" t="s">
        <v>2470</v>
      </c>
      <c r="G451" s="202"/>
      <c r="H451" s="204" t="s">
        <v>1</v>
      </c>
      <c r="I451" s="206"/>
      <c r="J451" s="202"/>
      <c r="K451" s="202"/>
      <c r="L451" s="207"/>
      <c r="M451" s="208"/>
      <c r="N451" s="209"/>
      <c r="O451" s="209"/>
      <c r="P451" s="209"/>
      <c r="Q451" s="209"/>
      <c r="R451" s="209"/>
      <c r="S451" s="209"/>
      <c r="T451" s="210"/>
      <c r="AT451" s="211" t="s">
        <v>129</v>
      </c>
      <c r="AU451" s="211" t="s">
        <v>127</v>
      </c>
      <c r="AV451" s="13" t="s">
        <v>80</v>
      </c>
      <c r="AW451" s="13" t="s">
        <v>30</v>
      </c>
      <c r="AX451" s="13" t="s">
        <v>72</v>
      </c>
      <c r="AY451" s="211" t="s">
        <v>119</v>
      </c>
    </row>
    <row r="452" spans="1:65" s="14" customFormat="1" ht="11.25">
      <c r="B452" s="212"/>
      <c r="C452" s="213"/>
      <c r="D452" s="203" t="s">
        <v>129</v>
      </c>
      <c r="E452" s="214" t="s">
        <v>1</v>
      </c>
      <c r="F452" s="215" t="s">
        <v>2471</v>
      </c>
      <c r="G452" s="213"/>
      <c r="H452" s="216">
        <v>6.4706250000000001</v>
      </c>
      <c r="I452" s="217"/>
      <c r="J452" s="213"/>
      <c r="K452" s="213"/>
      <c r="L452" s="218"/>
      <c r="M452" s="219"/>
      <c r="N452" s="220"/>
      <c r="O452" s="220"/>
      <c r="P452" s="220"/>
      <c r="Q452" s="220"/>
      <c r="R452" s="220"/>
      <c r="S452" s="220"/>
      <c r="T452" s="221"/>
      <c r="AT452" s="222" t="s">
        <v>129</v>
      </c>
      <c r="AU452" s="222" t="s">
        <v>127</v>
      </c>
      <c r="AV452" s="14" t="s">
        <v>127</v>
      </c>
      <c r="AW452" s="14" t="s">
        <v>30</v>
      </c>
      <c r="AX452" s="14" t="s">
        <v>72</v>
      </c>
      <c r="AY452" s="222" t="s">
        <v>119</v>
      </c>
    </row>
    <row r="453" spans="1:65" s="13" customFormat="1" ht="11.25">
      <c r="B453" s="201"/>
      <c r="C453" s="202"/>
      <c r="D453" s="203" t="s">
        <v>129</v>
      </c>
      <c r="E453" s="204" t="s">
        <v>1</v>
      </c>
      <c r="F453" s="205" t="s">
        <v>2472</v>
      </c>
      <c r="G453" s="202"/>
      <c r="H453" s="204" t="s">
        <v>1</v>
      </c>
      <c r="I453" s="206"/>
      <c r="J453" s="202"/>
      <c r="K453" s="202"/>
      <c r="L453" s="207"/>
      <c r="M453" s="208"/>
      <c r="N453" s="209"/>
      <c r="O453" s="209"/>
      <c r="P453" s="209"/>
      <c r="Q453" s="209"/>
      <c r="R453" s="209"/>
      <c r="S453" s="209"/>
      <c r="T453" s="210"/>
      <c r="AT453" s="211" t="s">
        <v>129</v>
      </c>
      <c r="AU453" s="211" t="s">
        <v>127</v>
      </c>
      <c r="AV453" s="13" t="s">
        <v>80</v>
      </c>
      <c r="AW453" s="13" t="s">
        <v>30</v>
      </c>
      <c r="AX453" s="13" t="s">
        <v>72</v>
      </c>
      <c r="AY453" s="211" t="s">
        <v>119</v>
      </c>
    </row>
    <row r="454" spans="1:65" s="14" customFormat="1" ht="11.25">
      <c r="B454" s="212"/>
      <c r="C454" s="213"/>
      <c r="D454" s="203" t="s">
        <v>129</v>
      </c>
      <c r="E454" s="214" t="s">
        <v>1</v>
      </c>
      <c r="F454" s="215" t="s">
        <v>2473</v>
      </c>
      <c r="G454" s="213"/>
      <c r="H454" s="216">
        <v>0.18000000000000002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AT454" s="222" t="s">
        <v>129</v>
      </c>
      <c r="AU454" s="222" t="s">
        <v>127</v>
      </c>
      <c r="AV454" s="14" t="s">
        <v>127</v>
      </c>
      <c r="AW454" s="14" t="s">
        <v>30</v>
      </c>
      <c r="AX454" s="14" t="s">
        <v>72</v>
      </c>
      <c r="AY454" s="222" t="s">
        <v>119</v>
      </c>
    </row>
    <row r="455" spans="1:65" s="13" customFormat="1" ht="11.25">
      <c r="B455" s="201"/>
      <c r="C455" s="202"/>
      <c r="D455" s="203" t="s">
        <v>129</v>
      </c>
      <c r="E455" s="204" t="s">
        <v>1</v>
      </c>
      <c r="F455" s="205" t="s">
        <v>2778</v>
      </c>
      <c r="G455" s="202"/>
      <c r="H455" s="204" t="s">
        <v>1</v>
      </c>
      <c r="I455" s="206"/>
      <c r="J455" s="202"/>
      <c r="K455" s="202"/>
      <c r="L455" s="207"/>
      <c r="M455" s="208"/>
      <c r="N455" s="209"/>
      <c r="O455" s="209"/>
      <c r="P455" s="209"/>
      <c r="Q455" s="209"/>
      <c r="R455" s="209"/>
      <c r="S455" s="209"/>
      <c r="T455" s="210"/>
      <c r="AT455" s="211" t="s">
        <v>129</v>
      </c>
      <c r="AU455" s="211" t="s">
        <v>127</v>
      </c>
      <c r="AV455" s="13" t="s">
        <v>80</v>
      </c>
      <c r="AW455" s="13" t="s">
        <v>30</v>
      </c>
      <c r="AX455" s="13" t="s">
        <v>72</v>
      </c>
      <c r="AY455" s="211" t="s">
        <v>119</v>
      </c>
    </row>
    <row r="456" spans="1:65" s="14" customFormat="1" ht="11.25">
      <c r="B456" s="212"/>
      <c r="C456" s="213"/>
      <c r="D456" s="203" t="s">
        <v>129</v>
      </c>
      <c r="E456" s="214" t="s">
        <v>1</v>
      </c>
      <c r="F456" s="215" t="s">
        <v>2779</v>
      </c>
      <c r="G456" s="213"/>
      <c r="H456" s="216">
        <v>0.36</v>
      </c>
      <c r="I456" s="217"/>
      <c r="J456" s="213"/>
      <c r="K456" s="213"/>
      <c r="L456" s="218"/>
      <c r="M456" s="219"/>
      <c r="N456" s="220"/>
      <c r="O456" s="220"/>
      <c r="P456" s="220"/>
      <c r="Q456" s="220"/>
      <c r="R456" s="220"/>
      <c r="S456" s="220"/>
      <c r="T456" s="221"/>
      <c r="AT456" s="222" t="s">
        <v>129</v>
      </c>
      <c r="AU456" s="222" t="s">
        <v>127</v>
      </c>
      <c r="AV456" s="14" t="s">
        <v>127</v>
      </c>
      <c r="AW456" s="14" t="s">
        <v>30</v>
      </c>
      <c r="AX456" s="14" t="s">
        <v>72</v>
      </c>
      <c r="AY456" s="222" t="s">
        <v>119</v>
      </c>
    </row>
    <row r="457" spans="1:65" s="14" customFormat="1" ht="11.25">
      <c r="B457" s="212"/>
      <c r="C457" s="213"/>
      <c r="D457" s="203" t="s">
        <v>129</v>
      </c>
      <c r="E457" s="214" t="s">
        <v>1</v>
      </c>
      <c r="F457" s="215" t="s">
        <v>2780</v>
      </c>
      <c r="G457" s="213"/>
      <c r="H457" s="216">
        <v>0.16000000000000003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129</v>
      </c>
      <c r="AU457" s="222" t="s">
        <v>127</v>
      </c>
      <c r="AV457" s="14" t="s">
        <v>127</v>
      </c>
      <c r="AW457" s="14" t="s">
        <v>30</v>
      </c>
      <c r="AX457" s="14" t="s">
        <v>72</v>
      </c>
      <c r="AY457" s="222" t="s">
        <v>119</v>
      </c>
    </row>
    <row r="458" spans="1:65" s="14" customFormat="1" ht="11.25">
      <c r="B458" s="212"/>
      <c r="C458" s="213"/>
      <c r="D458" s="203" t="s">
        <v>129</v>
      </c>
      <c r="E458" s="214" t="s">
        <v>1</v>
      </c>
      <c r="F458" s="215" t="s">
        <v>2781</v>
      </c>
      <c r="G458" s="213"/>
      <c r="H458" s="216">
        <v>0.27999999999999997</v>
      </c>
      <c r="I458" s="217"/>
      <c r="J458" s="213"/>
      <c r="K458" s="213"/>
      <c r="L458" s="218"/>
      <c r="M458" s="219"/>
      <c r="N458" s="220"/>
      <c r="O458" s="220"/>
      <c r="P458" s="220"/>
      <c r="Q458" s="220"/>
      <c r="R458" s="220"/>
      <c r="S458" s="220"/>
      <c r="T458" s="221"/>
      <c r="AT458" s="222" t="s">
        <v>129</v>
      </c>
      <c r="AU458" s="222" t="s">
        <v>127</v>
      </c>
      <c r="AV458" s="14" t="s">
        <v>127</v>
      </c>
      <c r="AW458" s="14" t="s">
        <v>30</v>
      </c>
      <c r="AX458" s="14" t="s">
        <v>72</v>
      </c>
      <c r="AY458" s="222" t="s">
        <v>119</v>
      </c>
    </row>
    <row r="459" spans="1:65" s="13" customFormat="1" ht="11.25">
      <c r="B459" s="201"/>
      <c r="C459" s="202"/>
      <c r="D459" s="203" t="s">
        <v>129</v>
      </c>
      <c r="E459" s="204" t="s">
        <v>1</v>
      </c>
      <c r="F459" s="205" t="s">
        <v>2772</v>
      </c>
      <c r="G459" s="202"/>
      <c r="H459" s="204" t="s">
        <v>1</v>
      </c>
      <c r="I459" s="206"/>
      <c r="J459" s="202"/>
      <c r="K459" s="202"/>
      <c r="L459" s="207"/>
      <c r="M459" s="208"/>
      <c r="N459" s="209"/>
      <c r="O459" s="209"/>
      <c r="P459" s="209"/>
      <c r="Q459" s="209"/>
      <c r="R459" s="209"/>
      <c r="S459" s="209"/>
      <c r="T459" s="210"/>
      <c r="AT459" s="211" t="s">
        <v>129</v>
      </c>
      <c r="AU459" s="211" t="s">
        <v>127</v>
      </c>
      <c r="AV459" s="13" t="s">
        <v>80</v>
      </c>
      <c r="AW459" s="13" t="s">
        <v>30</v>
      </c>
      <c r="AX459" s="13" t="s">
        <v>72</v>
      </c>
      <c r="AY459" s="211" t="s">
        <v>119</v>
      </c>
    </row>
    <row r="460" spans="1:65" s="14" customFormat="1" ht="11.25">
      <c r="B460" s="212"/>
      <c r="C460" s="213"/>
      <c r="D460" s="203" t="s">
        <v>129</v>
      </c>
      <c r="E460" s="214" t="s">
        <v>1</v>
      </c>
      <c r="F460" s="215" t="s">
        <v>2773</v>
      </c>
      <c r="G460" s="213"/>
      <c r="H460" s="216">
        <v>2.7</v>
      </c>
      <c r="I460" s="217"/>
      <c r="J460" s="213"/>
      <c r="K460" s="213"/>
      <c r="L460" s="218"/>
      <c r="M460" s="219"/>
      <c r="N460" s="220"/>
      <c r="O460" s="220"/>
      <c r="P460" s="220"/>
      <c r="Q460" s="220"/>
      <c r="R460" s="220"/>
      <c r="S460" s="220"/>
      <c r="T460" s="221"/>
      <c r="AT460" s="222" t="s">
        <v>129</v>
      </c>
      <c r="AU460" s="222" t="s">
        <v>127</v>
      </c>
      <c r="AV460" s="14" t="s">
        <v>127</v>
      </c>
      <c r="AW460" s="14" t="s">
        <v>30</v>
      </c>
      <c r="AX460" s="14" t="s">
        <v>72</v>
      </c>
      <c r="AY460" s="222" t="s">
        <v>119</v>
      </c>
    </row>
    <row r="461" spans="1:65" s="15" customFormat="1" ht="11.25">
      <c r="B461" s="223"/>
      <c r="C461" s="224"/>
      <c r="D461" s="203" t="s">
        <v>129</v>
      </c>
      <c r="E461" s="225" t="s">
        <v>1</v>
      </c>
      <c r="F461" s="226" t="s">
        <v>138</v>
      </c>
      <c r="G461" s="224"/>
      <c r="H461" s="227">
        <v>10.150625000000002</v>
      </c>
      <c r="I461" s="228"/>
      <c r="J461" s="224"/>
      <c r="K461" s="224"/>
      <c r="L461" s="229"/>
      <c r="M461" s="230"/>
      <c r="N461" s="231"/>
      <c r="O461" s="231"/>
      <c r="P461" s="231"/>
      <c r="Q461" s="231"/>
      <c r="R461" s="231"/>
      <c r="S461" s="231"/>
      <c r="T461" s="232"/>
      <c r="AT461" s="233" t="s">
        <v>129</v>
      </c>
      <c r="AU461" s="233" t="s">
        <v>127</v>
      </c>
      <c r="AV461" s="15" t="s">
        <v>126</v>
      </c>
      <c r="AW461" s="15" t="s">
        <v>30</v>
      </c>
      <c r="AX461" s="15" t="s">
        <v>80</v>
      </c>
      <c r="AY461" s="233" t="s">
        <v>119</v>
      </c>
    </row>
    <row r="462" spans="1:65" s="2" customFormat="1" ht="24.2" customHeight="1">
      <c r="A462" s="34"/>
      <c r="B462" s="35"/>
      <c r="C462" s="187" t="s">
        <v>941</v>
      </c>
      <c r="D462" s="187" t="s">
        <v>122</v>
      </c>
      <c r="E462" s="188" t="s">
        <v>1950</v>
      </c>
      <c r="F462" s="189" t="s">
        <v>1951</v>
      </c>
      <c r="G462" s="190" t="s">
        <v>125</v>
      </c>
      <c r="H462" s="191">
        <v>10.151</v>
      </c>
      <c r="I462" s="192"/>
      <c r="J462" s="193">
        <f>ROUND(I462*H462,2)</f>
        <v>0</v>
      </c>
      <c r="K462" s="194"/>
      <c r="L462" s="39"/>
      <c r="M462" s="195" t="s">
        <v>1</v>
      </c>
      <c r="N462" s="196" t="s">
        <v>38</v>
      </c>
      <c r="O462" s="71"/>
      <c r="P462" s="197">
        <f>O462*H462</f>
        <v>0</v>
      </c>
      <c r="Q462" s="197">
        <v>1.2999999999999999E-4</v>
      </c>
      <c r="R462" s="197">
        <f>Q462*H462</f>
        <v>1.3196299999999998E-3</v>
      </c>
      <c r="S462" s="197">
        <v>0</v>
      </c>
      <c r="T462" s="198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9" t="s">
        <v>320</v>
      </c>
      <c r="AT462" s="199" t="s">
        <v>122</v>
      </c>
      <c r="AU462" s="199" t="s">
        <v>127</v>
      </c>
      <c r="AY462" s="17" t="s">
        <v>119</v>
      </c>
      <c r="BE462" s="200">
        <f>IF(N462="základní",J462,0)</f>
        <v>0</v>
      </c>
      <c r="BF462" s="200">
        <f>IF(N462="snížená",J462,0)</f>
        <v>0</v>
      </c>
      <c r="BG462" s="200">
        <f>IF(N462="zákl. přenesená",J462,0)</f>
        <v>0</v>
      </c>
      <c r="BH462" s="200">
        <f>IF(N462="sníž. přenesená",J462,0)</f>
        <v>0</v>
      </c>
      <c r="BI462" s="200">
        <f>IF(N462="nulová",J462,0)</f>
        <v>0</v>
      </c>
      <c r="BJ462" s="17" t="s">
        <v>127</v>
      </c>
      <c r="BK462" s="200">
        <f>ROUND(I462*H462,2)</f>
        <v>0</v>
      </c>
      <c r="BL462" s="17" t="s">
        <v>320</v>
      </c>
      <c r="BM462" s="199" t="s">
        <v>2782</v>
      </c>
    </row>
    <row r="463" spans="1:65" s="2" customFormat="1" ht="24.2" customHeight="1">
      <c r="A463" s="34"/>
      <c r="B463" s="35"/>
      <c r="C463" s="187" t="s">
        <v>945</v>
      </c>
      <c r="D463" s="187" t="s">
        <v>122</v>
      </c>
      <c r="E463" s="188" t="s">
        <v>1954</v>
      </c>
      <c r="F463" s="189" t="s">
        <v>1955</v>
      </c>
      <c r="G463" s="190" t="s">
        <v>125</v>
      </c>
      <c r="H463" s="191">
        <v>10.151</v>
      </c>
      <c r="I463" s="192"/>
      <c r="J463" s="193">
        <f>ROUND(I463*H463,2)</f>
        <v>0</v>
      </c>
      <c r="K463" s="194"/>
      <c r="L463" s="39"/>
      <c r="M463" s="195" t="s">
        <v>1</v>
      </c>
      <c r="N463" s="196" t="s">
        <v>38</v>
      </c>
      <c r="O463" s="71"/>
      <c r="P463" s="197">
        <f>O463*H463</f>
        <v>0</v>
      </c>
      <c r="Q463" s="197">
        <v>1.2E-4</v>
      </c>
      <c r="R463" s="197">
        <f>Q463*H463</f>
        <v>1.2181200000000001E-3</v>
      </c>
      <c r="S463" s="197">
        <v>0</v>
      </c>
      <c r="T463" s="19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9" t="s">
        <v>320</v>
      </c>
      <c r="AT463" s="199" t="s">
        <v>122</v>
      </c>
      <c r="AU463" s="199" t="s">
        <v>127</v>
      </c>
      <c r="AY463" s="17" t="s">
        <v>119</v>
      </c>
      <c r="BE463" s="200">
        <f>IF(N463="základní",J463,0)</f>
        <v>0</v>
      </c>
      <c r="BF463" s="200">
        <f>IF(N463="snížená",J463,0)</f>
        <v>0</v>
      </c>
      <c r="BG463" s="200">
        <f>IF(N463="zákl. přenesená",J463,0)</f>
        <v>0</v>
      </c>
      <c r="BH463" s="200">
        <f>IF(N463="sníž. přenesená",J463,0)</f>
        <v>0</v>
      </c>
      <c r="BI463" s="200">
        <f>IF(N463="nulová",J463,0)</f>
        <v>0</v>
      </c>
      <c r="BJ463" s="17" t="s">
        <v>127</v>
      </c>
      <c r="BK463" s="200">
        <f>ROUND(I463*H463,2)</f>
        <v>0</v>
      </c>
      <c r="BL463" s="17" t="s">
        <v>320</v>
      </c>
      <c r="BM463" s="199" t="s">
        <v>2783</v>
      </c>
    </row>
    <row r="464" spans="1:65" s="2" customFormat="1" ht="24.2" customHeight="1">
      <c r="A464" s="34"/>
      <c r="B464" s="35"/>
      <c r="C464" s="187" t="s">
        <v>954</v>
      </c>
      <c r="D464" s="187" t="s">
        <v>122</v>
      </c>
      <c r="E464" s="188" t="s">
        <v>1958</v>
      </c>
      <c r="F464" s="189" t="s">
        <v>1959</v>
      </c>
      <c r="G464" s="190" t="s">
        <v>125</v>
      </c>
      <c r="H464" s="191">
        <v>10.151</v>
      </c>
      <c r="I464" s="192"/>
      <c r="J464" s="193">
        <f>ROUND(I464*H464,2)</f>
        <v>0</v>
      </c>
      <c r="K464" s="194"/>
      <c r="L464" s="39"/>
      <c r="M464" s="195" t="s">
        <v>1</v>
      </c>
      <c r="N464" s="196" t="s">
        <v>38</v>
      </c>
      <c r="O464" s="71"/>
      <c r="P464" s="197">
        <f>O464*H464</f>
        <v>0</v>
      </c>
      <c r="Q464" s="197">
        <v>2.9E-4</v>
      </c>
      <c r="R464" s="197">
        <f>Q464*H464</f>
        <v>2.9437899999999999E-3</v>
      </c>
      <c r="S464" s="197">
        <v>0</v>
      </c>
      <c r="T464" s="19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99" t="s">
        <v>320</v>
      </c>
      <c r="AT464" s="199" t="s">
        <v>122</v>
      </c>
      <c r="AU464" s="199" t="s">
        <v>127</v>
      </c>
      <c r="AY464" s="17" t="s">
        <v>119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7" t="s">
        <v>127</v>
      </c>
      <c r="BK464" s="200">
        <f>ROUND(I464*H464,2)</f>
        <v>0</v>
      </c>
      <c r="BL464" s="17" t="s">
        <v>320</v>
      </c>
      <c r="BM464" s="199" t="s">
        <v>2784</v>
      </c>
    </row>
    <row r="465" spans="1:65" s="2" customFormat="1" ht="24.2" customHeight="1">
      <c r="A465" s="34"/>
      <c r="B465" s="35"/>
      <c r="C465" s="187" t="s">
        <v>958</v>
      </c>
      <c r="D465" s="187" t="s">
        <v>122</v>
      </c>
      <c r="E465" s="188" t="s">
        <v>1962</v>
      </c>
      <c r="F465" s="189" t="s">
        <v>1963</v>
      </c>
      <c r="G465" s="190" t="s">
        <v>125</v>
      </c>
      <c r="H465" s="191">
        <v>10.151</v>
      </c>
      <c r="I465" s="192"/>
      <c r="J465" s="193">
        <f>ROUND(I465*H465,2)</f>
        <v>0</v>
      </c>
      <c r="K465" s="194"/>
      <c r="L465" s="39"/>
      <c r="M465" s="195" t="s">
        <v>1</v>
      </c>
      <c r="N465" s="196" t="s">
        <v>38</v>
      </c>
      <c r="O465" s="71"/>
      <c r="P465" s="197">
        <f>O465*H465</f>
        <v>0</v>
      </c>
      <c r="Q465" s="197">
        <v>3.2000000000000003E-4</v>
      </c>
      <c r="R465" s="197">
        <f>Q465*H465</f>
        <v>3.2483200000000003E-3</v>
      </c>
      <c r="S465" s="197">
        <v>0</v>
      </c>
      <c r="T465" s="19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9" t="s">
        <v>320</v>
      </c>
      <c r="AT465" s="199" t="s">
        <v>122</v>
      </c>
      <c r="AU465" s="199" t="s">
        <v>127</v>
      </c>
      <c r="AY465" s="17" t="s">
        <v>119</v>
      </c>
      <c r="BE465" s="200">
        <f>IF(N465="základní",J465,0)</f>
        <v>0</v>
      </c>
      <c r="BF465" s="200">
        <f>IF(N465="snížená",J465,0)</f>
        <v>0</v>
      </c>
      <c r="BG465" s="200">
        <f>IF(N465="zákl. přenesená",J465,0)</f>
        <v>0</v>
      </c>
      <c r="BH465" s="200">
        <f>IF(N465="sníž. přenesená",J465,0)</f>
        <v>0</v>
      </c>
      <c r="BI465" s="200">
        <f>IF(N465="nulová",J465,0)</f>
        <v>0</v>
      </c>
      <c r="BJ465" s="17" t="s">
        <v>127</v>
      </c>
      <c r="BK465" s="200">
        <f>ROUND(I465*H465,2)</f>
        <v>0</v>
      </c>
      <c r="BL465" s="17" t="s">
        <v>320</v>
      </c>
      <c r="BM465" s="199" t="s">
        <v>2785</v>
      </c>
    </row>
    <row r="466" spans="1:65" s="2" customFormat="1" ht="24.2" customHeight="1">
      <c r="A466" s="34"/>
      <c r="B466" s="35"/>
      <c r="C466" s="187" t="s">
        <v>962</v>
      </c>
      <c r="D466" s="187" t="s">
        <v>122</v>
      </c>
      <c r="E466" s="188" t="s">
        <v>1966</v>
      </c>
      <c r="F466" s="189" t="s">
        <v>1967</v>
      </c>
      <c r="G466" s="190" t="s">
        <v>125</v>
      </c>
      <c r="H466" s="191">
        <v>9.3000000000000007</v>
      </c>
      <c r="I466" s="192"/>
      <c r="J466" s="193">
        <f>ROUND(I466*H466,2)</f>
        <v>0</v>
      </c>
      <c r="K466" s="194"/>
      <c r="L466" s="39"/>
      <c r="M466" s="195" t="s">
        <v>1</v>
      </c>
      <c r="N466" s="196" t="s">
        <v>38</v>
      </c>
      <c r="O466" s="71"/>
      <c r="P466" s="197">
        <f>O466*H466</f>
        <v>0</v>
      </c>
      <c r="Q466" s="197">
        <v>6.9999999999999994E-5</v>
      </c>
      <c r="R466" s="197">
        <f>Q466*H466</f>
        <v>6.5099999999999999E-4</v>
      </c>
      <c r="S466" s="197">
        <v>0</v>
      </c>
      <c r="T466" s="19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99" t="s">
        <v>320</v>
      </c>
      <c r="AT466" s="199" t="s">
        <v>122</v>
      </c>
      <c r="AU466" s="199" t="s">
        <v>127</v>
      </c>
      <c r="AY466" s="17" t="s">
        <v>119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7" t="s">
        <v>127</v>
      </c>
      <c r="BK466" s="200">
        <f>ROUND(I466*H466,2)</f>
        <v>0</v>
      </c>
      <c r="BL466" s="17" t="s">
        <v>320</v>
      </c>
      <c r="BM466" s="199" t="s">
        <v>2786</v>
      </c>
    </row>
    <row r="467" spans="1:65" s="13" customFormat="1" ht="11.25">
      <c r="B467" s="201"/>
      <c r="C467" s="202"/>
      <c r="D467" s="203" t="s">
        <v>129</v>
      </c>
      <c r="E467" s="204" t="s">
        <v>1</v>
      </c>
      <c r="F467" s="205" t="s">
        <v>1969</v>
      </c>
      <c r="G467" s="202"/>
      <c r="H467" s="204" t="s">
        <v>1</v>
      </c>
      <c r="I467" s="206"/>
      <c r="J467" s="202"/>
      <c r="K467" s="202"/>
      <c r="L467" s="207"/>
      <c r="M467" s="208"/>
      <c r="N467" s="209"/>
      <c r="O467" s="209"/>
      <c r="P467" s="209"/>
      <c r="Q467" s="209"/>
      <c r="R467" s="209"/>
      <c r="S467" s="209"/>
      <c r="T467" s="210"/>
      <c r="AT467" s="211" t="s">
        <v>129</v>
      </c>
      <c r="AU467" s="211" t="s">
        <v>127</v>
      </c>
      <c r="AV467" s="13" t="s">
        <v>80</v>
      </c>
      <c r="AW467" s="13" t="s">
        <v>30</v>
      </c>
      <c r="AX467" s="13" t="s">
        <v>72</v>
      </c>
      <c r="AY467" s="211" t="s">
        <v>119</v>
      </c>
    </row>
    <row r="468" spans="1:65" s="14" customFormat="1" ht="11.25">
      <c r="B468" s="212"/>
      <c r="C468" s="213"/>
      <c r="D468" s="203" t="s">
        <v>129</v>
      </c>
      <c r="E468" s="214" t="s">
        <v>1</v>
      </c>
      <c r="F468" s="215" t="s">
        <v>2485</v>
      </c>
      <c r="G468" s="213"/>
      <c r="H468" s="216">
        <v>9.3000000000000007</v>
      </c>
      <c r="I468" s="217"/>
      <c r="J468" s="213"/>
      <c r="K468" s="213"/>
      <c r="L468" s="218"/>
      <c r="M468" s="219"/>
      <c r="N468" s="220"/>
      <c r="O468" s="220"/>
      <c r="P468" s="220"/>
      <c r="Q468" s="220"/>
      <c r="R468" s="220"/>
      <c r="S468" s="220"/>
      <c r="T468" s="221"/>
      <c r="AT468" s="222" t="s">
        <v>129</v>
      </c>
      <c r="AU468" s="222" t="s">
        <v>127</v>
      </c>
      <c r="AV468" s="14" t="s">
        <v>127</v>
      </c>
      <c r="AW468" s="14" t="s">
        <v>30</v>
      </c>
      <c r="AX468" s="14" t="s">
        <v>80</v>
      </c>
      <c r="AY468" s="222" t="s">
        <v>119</v>
      </c>
    </row>
    <row r="469" spans="1:65" s="2" customFormat="1" ht="16.5" customHeight="1">
      <c r="A469" s="34"/>
      <c r="B469" s="35"/>
      <c r="C469" s="187" t="s">
        <v>966</v>
      </c>
      <c r="D469" s="187" t="s">
        <v>122</v>
      </c>
      <c r="E469" s="188" t="s">
        <v>1972</v>
      </c>
      <c r="F469" s="189" t="s">
        <v>1973</v>
      </c>
      <c r="G469" s="190" t="s">
        <v>125</v>
      </c>
      <c r="H469" s="191">
        <v>9.3000000000000007</v>
      </c>
      <c r="I469" s="192"/>
      <c r="J469" s="193">
        <f t="shared" ref="J469:J474" si="40">ROUND(I469*H469,2)</f>
        <v>0</v>
      </c>
      <c r="K469" s="194"/>
      <c r="L469" s="39"/>
      <c r="M469" s="195" t="s">
        <v>1</v>
      </c>
      <c r="N469" s="196" t="s">
        <v>38</v>
      </c>
      <c r="O469" s="71"/>
      <c r="P469" s="197">
        <f t="shared" ref="P469:P474" si="41">O469*H469</f>
        <v>0</v>
      </c>
      <c r="Q469" s="197">
        <v>0</v>
      </c>
      <c r="R469" s="197">
        <f t="shared" ref="R469:R474" si="42">Q469*H469</f>
        <v>0</v>
      </c>
      <c r="S469" s="197">
        <v>0</v>
      </c>
      <c r="T469" s="198">
        <f t="shared" ref="T469:T474" si="43"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9" t="s">
        <v>320</v>
      </c>
      <c r="AT469" s="199" t="s">
        <v>122</v>
      </c>
      <c r="AU469" s="199" t="s">
        <v>127</v>
      </c>
      <c r="AY469" s="17" t="s">
        <v>119</v>
      </c>
      <c r="BE469" s="200">
        <f t="shared" ref="BE469:BE474" si="44">IF(N469="základní",J469,0)</f>
        <v>0</v>
      </c>
      <c r="BF469" s="200">
        <f t="shared" ref="BF469:BF474" si="45">IF(N469="snížená",J469,0)</f>
        <v>0</v>
      </c>
      <c r="BG469" s="200">
        <f t="shared" ref="BG469:BG474" si="46">IF(N469="zákl. přenesená",J469,0)</f>
        <v>0</v>
      </c>
      <c r="BH469" s="200">
        <f t="shared" ref="BH469:BH474" si="47">IF(N469="sníž. přenesená",J469,0)</f>
        <v>0</v>
      </c>
      <c r="BI469" s="200">
        <f t="shared" ref="BI469:BI474" si="48">IF(N469="nulová",J469,0)</f>
        <v>0</v>
      </c>
      <c r="BJ469" s="17" t="s">
        <v>127</v>
      </c>
      <c r="BK469" s="200">
        <f t="shared" ref="BK469:BK474" si="49">ROUND(I469*H469,2)</f>
        <v>0</v>
      </c>
      <c r="BL469" s="17" t="s">
        <v>320</v>
      </c>
      <c r="BM469" s="199" t="s">
        <v>2787</v>
      </c>
    </row>
    <row r="470" spans="1:65" s="2" customFormat="1" ht="24.2" customHeight="1">
      <c r="A470" s="34"/>
      <c r="B470" s="35"/>
      <c r="C470" s="187" t="s">
        <v>970</v>
      </c>
      <c r="D470" s="187" t="s">
        <v>122</v>
      </c>
      <c r="E470" s="188" t="s">
        <v>1980</v>
      </c>
      <c r="F470" s="189" t="s">
        <v>1981</v>
      </c>
      <c r="G470" s="190" t="s">
        <v>125</v>
      </c>
      <c r="H470" s="191">
        <v>9.3000000000000007</v>
      </c>
      <c r="I470" s="192"/>
      <c r="J470" s="193">
        <f t="shared" si="40"/>
        <v>0</v>
      </c>
      <c r="K470" s="194"/>
      <c r="L470" s="39"/>
      <c r="M470" s="195" t="s">
        <v>1</v>
      </c>
      <c r="N470" s="196" t="s">
        <v>38</v>
      </c>
      <c r="O470" s="71"/>
      <c r="P470" s="197">
        <f t="shared" si="41"/>
        <v>0</v>
      </c>
      <c r="Q470" s="197">
        <v>1.3999999999999999E-4</v>
      </c>
      <c r="R470" s="197">
        <f t="shared" si="42"/>
        <v>1.302E-3</v>
      </c>
      <c r="S470" s="197">
        <v>0</v>
      </c>
      <c r="T470" s="198">
        <f t="shared" si="43"/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9" t="s">
        <v>320</v>
      </c>
      <c r="AT470" s="199" t="s">
        <v>122</v>
      </c>
      <c r="AU470" s="199" t="s">
        <v>127</v>
      </c>
      <c r="AY470" s="17" t="s">
        <v>119</v>
      </c>
      <c r="BE470" s="200">
        <f t="shared" si="44"/>
        <v>0</v>
      </c>
      <c r="BF470" s="200">
        <f t="shared" si="45"/>
        <v>0</v>
      </c>
      <c r="BG470" s="200">
        <f t="shared" si="46"/>
        <v>0</v>
      </c>
      <c r="BH470" s="200">
        <f t="shared" si="47"/>
        <v>0</v>
      </c>
      <c r="BI470" s="200">
        <f t="shared" si="48"/>
        <v>0</v>
      </c>
      <c r="BJ470" s="17" t="s">
        <v>127</v>
      </c>
      <c r="BK470" s="200">
        <f t="shared" si="49"/>
        <v>0</v>
      </c>
      <c r="BL470" s="17" t="s">
        <v>320</v>
      </c>
      <c r="BM470" s="199" t="s">
        <v>2788</v>
      </c>
    </row>
    <row r="471" spans="1:65" s="2" customFormat="1" ht="24.2" customHeight="1">
      <c r="A471" s="34"/>
      <c r="B471" s="35"/>
      <c r="C471" s="187" t="s">
        <v>974</v>
      </c>
      <c r="D471" s="187" t="s">
        <v>122</v>
      </c>
      <c r="E471" s="188" t="s">
        <v>1984</v>
      </c>
      <c r="F471" s="189" t="s">
        <v>1985</v>
      </c>
      <c r="G471" s="190" t="s">
        <v>125</v>
      </c>
      <c r="H471" s="191">
        <v>9.3000000000000007</v>
      </c>
      <c r="I471" s="192"/>
      <c r="J471" s="193">
        <f t="shared" si="40"/>
        <v>0</v>
      </c>
      <c r="K471" s="194"/>
      <c r="L471" s="39"/>
      <c r="M471" s="195" t="s">
        <v>1</v>
      </c>
      <c r="N471" s="196" t="s">
        <v>38</v>
      </c>
      <c r="O471" s="71"/>
      <c r="P471" s="197">
        <f t="shared" si="41"/>
        <v>0</v>
      </c>
      <c r="Q471" s="197">
        <v>1.2E-4</v>
      </c>
      <c r="R471" s="197">
        <f t="shared" si="42"/>
        <v>1.116E-3</v>
      </c>
      <c r="S471" s="197">
        <v>0</v>
      </c>
      <c r="T471" s="198">
        <f t="shared" si="43"/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9" t="s">
        <v>320</v>
      </c>
      <c r="AT471" s="199" t="s">
        <v>122</v>
      </c>
      <c r="AU471" s="199" t="s">
        <v>127</v>
      </c>
      <c r="AY471" s="17" t="s">
        <v>119</v>
      </c>
      <c r="BE471" s="200">
        <f t="shared" si="44"/>
        <v>0</v>
      </c>
      <c r="BF471" s="200">
        <f t="shared" si="45"/>
        <v>0</v>
      </c>
      <c r="BG471" s="200">
        <f t="shared" si="46"/>
        <v>0</v>
      </c>
      <c r="BH471" s="200">
        <f t="shared" si="47"/>
        <v>0</v>
      </c>
      <c r="BI471" s="200">
        <f t="shared" si="48"/>
        <v>0</v>
      </c>
      <c r="BJ471" s="17" t="s">
        <v>127</v>
      </c>
      <c r="BK471" s="200">
        <f t="shared" si="49"/>
        <v>0</v>
      </c>
      <c r="BL471" s="17" t="s">
        <v>320</v>
      </c>
      <c r="BM471" s="199" t="s">
        <v>2789</v>
      </c>
    </row>
    <row r="472" spans="1:65" s="2" customFormat="1" ht="24.2" customHeight="1">
      <c r="A472" s="34"/>
      <c r="B472" s="35"/>
      <c r="C472" s="187" t="s">
        <v>978</v>
      </c>
      <c r="D472" s="187" t="s">
        <v>122</v>
      </c>
      <c r="E472" s="188" t="s">
        <v>1988</v>
      </c>
      <c r="F472" s="189" t="s">
        <v>1989</v>
      </c>
      <c r="G472" s="190" t="s">
        <v>125</v>
      </c>
      <c r="H472" s="191">
        <v>9.3000000000000007</v>
      </c>
      <c r="I472" s="192"/>
      <c r="J472" s="193">
        <f t="shared" si="40"/>
        <v>0</v>
      </c>
      <c r="K472" s="194"/>
      <c r="L472" s="39"/>
      <c r="M472" s="195" t="s">
        <v>1</v>
      </c>
      <c r="N472" s="196" t="s">
        <v>38</v>
      </c>
      <c r="O472" s="71"/>
      <c r="P472" s="197">
        <f t="shared" si="41"/>
        <v>0</v>
      </c>
      <c r="Q472" s="197">
        <v>1.2E-4</v>
      </c>
      <c r="R472" s="197">
        <f t="shared" si="42"/>
        <v>1.116E-3</v>
      </c>
      <c r="S472" s="197">
        <v>0</v>
      </c>
      <c r="T472" s="198">
        <f t="shared" si="43"/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9" t="s">
        <v>320</v>
      </c>
      <c r="AT472" s="199" t="s">
        <v>122</v>
      </c>
      <c r="AU472" s="199" t="s">
        <v>127</v>
      </c>
      <c r="AY472" s="17" t="s">
        <v>119</v>
      </c>
      <c r="BE472" s="200">
        <f t="shared" si="44"/>
        <v>0</v>
      </c>
      <c r="BF472" s="200">
        <f t="shared" si="45"/>
        <v>0</v>
      </c>
      <c r="BG472" s="200">
        <f t="shared" si="46"/>
        <v>0</v>
      </c>
      <c r="BH472" s="200">
        <f t="shared" si="47"/>
        <v>0</v>
      </c>
      <c r="BI472" s="200">
        <f t="shared" si="48"/>
        <v>0</v>
      </c>
      <c r="BJ472" s="17" t="s">
        <v>127</v>
      </c>
      <c r="BK472" s="200">
        <f t="shared" si="49"/>
        <v>0</v>
      </c>
      <c r="BL472" s="17" t="s">
        <v>320</v>
      </c>
      <c r="BM472" s="199" t="s">
        <v>2790</v>
      </c>
    </row>
    <row r="473" spans="1:65" s="2" customFormat="1" ht="24.2" customHeight="1">
      <c r="A473" s="34"/>
      <c r="B473" s="35"/>
      <c r="C473" s="187" t="s">
        <v>982</v>
      </c>
      <c r="D473" s="187" t="s">
        <v>122</v>
      </c>
      <c r="E473" s="188" t="s">
        <v>1992</v>
      </c>
      <c r="F473" s="189" t="s">
        <v>1993</v>
      </c>
      <c r="G473" s="190" t="s">
        <v>125</v>
      </c>
      <c r="H473" s="191">
        <v>9.3000000000000007</v>
      </c>
      <c r="I473" s="192"/>
      <c r="J473" s="193">
        <f t="shared" si="40"/>
        <v>0</v>
      </c>
      <c r="K473" s="194"/>
      <c r="L473" s="39"/>
      <c r="M473" s="195" t="s">
        <v>1</v>
      </c>
      <c r="N473" s="196" t="s">
        <v>38</v>
      </c>
      <c r="O473" s="71"/>
      <c r="P473" s="197">
        <f t="shared" si="41"/>
        <v>0</v>
      </c>
      <c r="Q473" s="197">
        <v>3.0000000000000001E-5</v>
      </c>
      <c r="R473" s="197">
        <f t="shared" si="42"/>
        <v>2.7900000000000001E-4</v>
      </c>
      <c r="S473" s="197">
        <v>0</v>
      </c>
      <c r="T473" s="198">
        <f t="shared" si="43"/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99" t="s">
        <v>320</v>
      </c>
      <c r="AT473" s="199" t="s">
        <v>122</v>
      </c>
      <c r="AU473" s="199" t="s">
        <v>127</v>
      </c>
      <c r="AY473" s="17" t="s">
        <v>119</v>
      </c>
      <c r="BE473" s="200">
        <f t="shared" si="44"/>
        <v>0</v>
      </c>
      <c r="BF473" s="200">
        <f t="shared" si="45"/>
        <v>0</v>
      </c>
      <c r="BG473" s="200">
        <f t="shared" si="46"/>
        <v>0</v>
      </c>
      <c r="BH473" s="200">
        <f t="shared" si="47"/>
        <v>0</v>
      </c>
      <c r="BI473" s="200">
        <f t="shared" si="48"/>
        <v>0</v>
      </c>
      <c r="BJ473" s="17" t="s">
        <v>127</v>
      </c>
      <c r="BK473" s="200">
        <f t="shared" si="49"/>
        <v>0</v>
      </c>
      <c r="BL473" s="17" t="s">
        <v>320</v>
      </c>
      <c r="BM473" s="199" t="s">
        <v>2791</v>
      </c>
    </row>
    <row r="474" spans="1:65" s="2" customFormat="1" ht="24.2" customHeight="1">
      <c r="A474" s="34"/>
      <c r="B474" s="35"/>
      <c r="C474" s="187" t="s">
        <v>986</v>
      </c>
      <c r="D474" s="187" t="s">
        <v>122</v>
      </c>
      <c r="E474" s="188" t="s">
        <v>1996</v>
      </c>
      <c r="F474" s="189" t="s">
        <v>1997</v>
      </c>
      <c r="G474" s="190" t="s">
        <v>125</v>
      </c>
      <c r="H474" s="191">
        <v>10.85</v>
      </c>
      <c r="I474" s="192"/>
      <c r="J474" s="193">
        <f t="shared" si="40"/>
        <v>0</v>
      </c>
      <c r="K474" s="194"/>
      <c r="L474" s="39"/>
      <c r="M474" s="195" t="s">
        <v>1</v>
      </c>
      <c r="N474" s="196" t="s">
        <v>38</v>
      </c>
      <c r="O474" s="71"/>
      <c r="P474" s="197">
        <f t="shared" si="41"/>
        <v>0</v>
      </c>
      <c r="Q474" s="197">
        <v>9.0000000000000006E-5</v>
      </c>
      <c r="R474" s="197">
        <f t="shared" si="42"/>
        <v>9.7650000000000005E-4</v>
      </c>
      <c r="S474" s="197">
        <v>0</v>
      </c>
      <c r="T474" s="198">
        <f t="shared" si="43"/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9" t="s">
        <v>320</v>
      </c>
      <c r="AT474" s="199" t="s">
        <v>122</v>
      </c>
      <c r="AU474" s="199" t="s">
        <v>127</v>
      </c>
      <c r="AY474" s="17" t="s">
        <v>119</v>
      </c>
      <c r="BE474" s="200">
        <f t="shared" si="44"/>
        <v>0</v>
      </c>
      <c r="BF474" s="200">
        <f t="shared" si="45"/>
        <v>0</v>
      </c>
      <c r="BG474" s="200">
        <f t="shared" si="46"/>
        <v>0</v>
      </c>
      <c r="BH474" s="200">
        <f t="shared" si="47"/>
        <v>0</v>
      </c>
      <c r="BI474" s="200">
        <f t="shared" si="48"/>
        <v>0</v>
      </c>
      <c r="BJ474" s="17" t="s">
        <v>127</v>
      </c>
      <c r="BK474" s="200">
        <f t="shared" si="49"/>
        <v>0</v>
      </c>
      <c r="BL474" s="17" t="s">
        <v>320</v>
      </c>
      <c r="BM474" s="199" t="s">
        <v>2792</v>
      </c>
    </row>
    <row r="475" spans="1:65" s="13" customFormat="1" ht="11.25">
      <c r="B475" s="201"/>
      <c r="C475" s="202"/>
      <c r="D475" s="203" t="s">
        <v>129</v>
      </c>
      <c r="E475" s="204" t="s">
        <v>1</v>
      </c>
      <c r="F475" s="205" t="s">
        <v>1528</v>
      </c>
      <c r="G475" s="202"/>
      <c r="H475" s="204" t="s">
        <v>1</v>
      </c>
      <c r="I475" s="206"/>
      <c r="J475" s="202"/>
      <c r="K475" s="202"/>
      <c r="L475" s="207"/>
      <c r="M475" s="208"/>
      <c r="N475" s="209"/>
      <c r="O475" s="209"/>
      <c r="P475" s="209"/>
      <c r="Q475" s="209"/>
      <c r="R475" s="209"/>
      <c r="S475" s="209"/>
      <c r="T475" s="210"/>
      <c r="AT475" s="211" t="s">
        <v>129</v>
      </c>
      <c r="AU475" s="211" t="s">
        <v>127</v>
      </c>
      <c r="AV475" s="13" t="s">
        <v>80</v>
      </c>
      <c r="AW475" s="13" t="s">
        <v>30</v>
      </c>
      <c r="AX475" s="13" t="s">
        <v>72</v>
      </c>
      <c r="AY475" s="211" t="s">
        <v>119</v>
      </c>
    </row>
    <row r="476" spans="1:65" s="14" customFormat="1" ht="11.25">
      <c r="B476" s="212"/>
      <c r="C476" s="213"/>
      <c r="D476" s="203" t="s">
        <v>129</v>
      </c>
      <c r="E476" s="214" t="s">
        <v>1</v>
      </c>
      <c r="F476" s="215" t="s">
        <v>2654</v>
      </c>
      <c r="G476" s="213"/>
      <c r="H476" s="216">
        <v>5.9499999999999993</v>
      </c>
      <c r="I476" s="217"/>
      <c r="J476" s="213"/>
      <c r="K476" s="213"/>
      <c r="L476" s="218"/>
      <c r="M476" s="219"/>
      <c r="N476" s="220"/>
      <c r="O476" s="220"/>
      <c r="P476" s="220"/>
      <c r="Q476" s="220"/>
      <c r="R476" s="220"/>
      <c r="S476" s="220"/>
      <c r="T476" s="221"/>
      <c r="AT476" s="222" t="s">
        <v>129</v>
      </c>
      <c r="AU476" s="222" t="s">
        <v>127</v>
      </c>
      <c r="AV476" s="14" t="s">
        <v>127</v>
      </c>
      <c r="AW476" s="14" t="s">
        <v>30</v>
      </c>
      <c r="AX476" s="14" t="s">
        <v>72</v>
      </c>
      <c r="AY476" s="222" t="s">
        <v>119</v>
      </c>
    </row>
    <row r="477" spans="1:65" s="13" customFormat="1" ht="11.25">
      <c r="B477" s="201"/>
      <c r="C477" s="202"/>
      <c r="D477" s="203" t="s">
        <v>129</v>
      </c>
      <c r="E477" s="204" t="s">
        <v>1</v>
      </c>
      <c r="F477" s="205" t="s">
        <v>225</v>
      </c>
      <c r="G477" s="202"/>
      <c r="H477" s="204" t="s">
        <v>1</v>
      </c>
      <c r="I477" s="206"/>
      <c r="J477" s="202"/>
      <c r="K477" s="202"/>
      <c r="L477" s="207"/>
      <c r="M477" s="208"/>
      <c r="N477" s="209"/>
      <c r="O477" s="209"/>
      <c r="P477" s="209"/>
      <c r="Q477" s="209"/>
      <c r="R477" s="209"/>
      <c r="S477" s="209"/>
      <c r="T477" s="210"/>
      <c r="AT477" s="211" t="s">
        <v>129</v>
      </c>
      <c r="AU477" s="211" t="s">
        <v>127</v>
      </c>
      <c r="AV477" s="13" t="s">
        <v>80</v>
      </c>
      <c r="AW477" s="13" t="s">
        <v>30</v>
      </c>
      <c r="AX477" s="13" t="s">
        <v>72</v>
      </c>
      <c r="AY477" s="211" t="s">
        <v>119</v>
      </c>
    </row>
    <row r="478" spans="1:65" s="14" customFormat="1" ht="11.25">
      <c r="B478" s="212"/>
      <c r="C478" s="213"/>
      <c r="D478" s="203" t="s">
        <v>129</v>
      </c>
      <c r="E478" s="214" t="s">
        <v>1</v>
      </c>
      <c r="F478" s="215" t="s">
        <v>952</v>
      </c>
      <c r="G478" s="213"/>
      <c r="H478" s="216">
        <v>4.8999999999999995</v>
      </c>
      <c r="I478" s="217"/>
      <c r="J478" s="213"/>
      <c r="K478" s="213"/>
      <c r="L478" s="218"/>
      <c r="M478" s="219"/>
      <c r="N478" s="220"/>
      <c r="O478" s="220"/>
      <c r="P478" s="220"/>
      <c r="Q478" s="220"/>
      <c r="R478" s="220"/>
      <c r="S478" s="220"/>
      <c r="T478" s="221"/>
      <c r="AT478" s="222" t="s">
        <v>129</v>
      </c>
      <c r="AU478" s="222" t="s">
        <v>127</v>
      </c>
      <c r="AV478" s="14" t="s">
        <v>127</v>
      </c>
      <c r="AW478" s="14" t="s">
        <v>30</v>
      </c>
      <c r="AX478" s="14" t="s">
        <v>72</v>
      </c>
      <c r="AY478" s="222" t="s">
        <v>119</v>
      </c>
    </row>
    <row r="479" spans="1:65" s="15" customFormat="1" ht="11.25">
      <c r="B479" s="223"/>
      <c r="C479" s="224"/>
      <c r="D479" s="203" t="s">
        <v>129</v>
      </c>
      <c r="E479" s="225" t="s">
        <v>1</v>
      </c>
      <c r="F479" s="226" t="s">
        <v>138</v>
      </c>
      <c r="G479" s="224"/>
      <c r="H479" s="227">
        <v>10.849999999999998</v>
      </c>
      <c r="I479" s="228"/>
      <c r="J479" s="224"/>
      <c r="K479" s="224"/>
      <c r="L479" s="229"/>
      <c r="M479" s="230"/>
      <c r="N479" s="231"/>
      <c r="O479" s="231"/>
      <c r="P479" s="231"/>
      <c r="Q479" s="231"/>
      <c r="R479" s="231"/>
      <c r="S479" s="231"/>
      <c r="T479" s="232"/>
      <c r="AT479" s="233" t="s">
        <v>129</v>
      </c>
      <c r="AU479" s="233" t="s">
        <v>127</v>
      </c>
      <c r="AV479" s="15" t="s">
        <v>126</v>
      </c>
      <c r="AW479" s="15" t="s">
        <v>30</v>
      </c>
      <c r="AX479" s="15" t="s">
        <v>80</v>
      </c>
      <c r="AY479" s="233" t="s">
        <v>119</v>
      </c>
    </row>
    <row r="480" spans="1:65" s="2" customFormat="1" ht="33" customHeight="1">
      <c r="A480" s="34"/>
      <c r="B480" s="35"/>
      <c r="C480" s="187" t="s">
        <v>990</v>
      </c>
      <c r="D480" s="187" t="s">
        <v>122</v>
      </c>
      <c r="E480" s="188" t="s">
        <v>2000</v>
      </c>
      <c r="F480" s="189" t="s">
        <v>2001</v>
      </c>
      <c r="G480" s="190" t="s">
        <v>125</v>
      </c>
      <c r="H480" s="191">
        <v>10.85</v>
      </c>
      <c r="I480" s="192"/>
      <c r="J480" s="193">
        <f>ROUND(I480*H480,2)</f>
        <v>0</v>
      </c>
      <c r="K480" s="194"/>
      <c r="L480" s="39"/>
      <c r="M480" s="195" t="s">
        <v>1</v>
      </c>
      <c r="N480" s="196" t="s">
        <v>38</v>
      </c>
      <c r="O480" s="71"/>
      <c r="P480" s="197">
        <f>O480*H480</f>
        <v>0</v>
      </c>
      <c r="Q480" s="197">
        <v>2.3000000000000001E-4</v>
      </c>
      <c r="R480" s="197">
        <f>Q480*H480</f>
        <v>2.4954999999999999E-3</v>
      </c>
      <c r="S480" s="197">
        <v>0</v>
      </c>
      <c r="T480" s="198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9" t="s">
        <v>320</v>
      </c>
      <c r="AT480" s="199" t="s">
        <v>122</v>
      </c>
      <c r="AU480" s="199" t="s">
        <v>127</v>
      </c>
      <c r="AY480" s="17" t="s">
        <v>119</v>
      </c>
      <c r="BE480" s="200">
        <f>IF(N480="základní",J480,0)</f>
        <v>0</v>
      </c>
      <c r="BF480" s="200">
        <f>IF(N480="snížená",J480,0)</f>
        <v>0</v>
      </c>
      <c r="BG480" s="200">
        <f>IF(N480="zákl. přenesená",J480,0)</f>
        <v>0</v>
      </c>
      <c r="BH480" s="200">
        <f>IF(N480="sníž. přenesená",J480,0)</f>
        <v>0</v>
      </c>
      <c r="BI480" s="200">
        <f>IF(N480="nulová",J480,0)</f>
        <v>0</v>
      </c>
      <c r="BJ480" s="17" t="s">
        <v>127</v>
      </c>
      <c r="BK480" s="200">
        <f>ROUND(I480*H480,2)</f>
        <v>0</v>
      </c>
      <c r="BL480" s="17" t="s">
        <v>320</v>
      </c>
      <c r="BM480" s="199" t="s">
        <v>2793</v>
      </c>
    </row>
    <row r="481" spans="1:65" s="2" customFormat="1" ht="24.2" customHeight="1">
      <c r="A481" s="34"/>
      <c r="B481" s="35"/>
      <c r="C481" s="187" t="s">
        <v>994</v>
      </c>
      <c r="D481" s="187" t="s">
        <v>122</v>
      </c>
      <c r="E481" s="188" t="s">
        <v>2004</v>
      </c>
      <c r="F481" s="189" t="s">
        <v>2005</v>
      </c>
      <c r="G481" s="190" t="s">
        <v>125</v>
      </c>
      <c r="H481" s="191">
        <v>10.85</v>
      </c>
      <c r="I481" s="192"/>
      <c r="J481" s="193">
        <f>ROUND(I481*H481,2)</f>
        <v>0</v>
      </c>
      <c r="K481" s="194"/>
      <c r="L481" s="39"/>
      <c r="M481" s="195" t="s">
        <v>1</v>
      </c>
      <c r="N481" s="196" t="s">
        <v>38</v>
      </c>
      <c r="O481" s="71"/>
      <c r="P481" s="197">
        <f>O481*H481</f>
        <v>0</v>
      </c>
      <c r="Q481" s="197">
        <v>0</v>
      </c>
      <c r="R481" s="197">
        <f>Q481*H481</f>
        <v>0</v>
      </c>
      <c r="S481" s="197">
        <v>0</v>
      </c>
      <c r="T481" s="19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99" t="s">
        <v>320</v>
      </c>
      <c r="AT481" s="199" t="s">
        <v>122</v>
      </c>
      <c r="AU481" s="199" t="s">
        <v>127</v>
      </c>
      <c r="AY481" s="17" t="s">
        <v>119</v>
      </c>
      <c r="BE481" s="200">
        <f>IF(N481="základní",J481,0)</f>
        <v>0</v>
      </c>
      <c r="BF481" s="200">
        <f>IF(N481="snížená",J481,0)</f>
        <v>0</v>
      </c>
      <c r="BG481" s="200">
        <f>IF(N481="zákl. přenesená",J481,0)</f>
        <v>0</v>
      </c>
      <c r="BH481" s="200">
        <f>IF(N481="sníž. přenesená",J481,0)</f>
        <v>0</v>
      </c>
      <c r="BI481" s="200">
        <f>IF(N481="nulová",J481,0)</f>
        <v>0</v>
      </c>
      <c r="BJ481" s="17" t="s">
        <v>127</v>
      </c>
      <c r="BK481" s="200">
        <f>ROUND(I481*H481,2)</f>
        <v>0</v>
      </c>
      <c r="BL481" s="17" t="s">
        <v>320</v>
      </c>
      <c r="BM481" s="199" t="s">
        <v>2794</v>
      </c>
    </row>
    <row r="482" spans="1:65" s="2" customFormat="1" ht="24.2" customHeight="1">
      <c r="A482" s="34"/>
      <c r="B482" s="35"/>
      <c r="C482" s="187" t="s">
        <v>1000</v>
      </c>
      <c r="D482" s="187" t="s">
        <v>122</v>
      </c>
      <c r="E482" s="188" t="s">
        <v>2008</v>
      </c>
      <c r="F482" s="189" t="s">
        <v>2009</v>
      </c>
      <c r="G482" s="190" t="s">
        <v>390</v>
      </c>
      <c r="H482" s="191">
        <v>10</v>
      </c>
      <c r="I482" s="192"/>
      <c r="J482" s="193">
        <f>ROUND(I482*H482,2)</f>
        <v>0</v>
      </c>
      <c r="K482" s="194"/>
      <c r="L482" s="39"/>
      <c r="M482" s="195" t="s">
        <v>1</v>
      </c>
      <c r="N482" s="196" t="s">
        <v>38</v>
      </c>
      <c r="O482" s="71"/>
      <c r="P482" s="197">
        <f>O482*H482</f>
        <v>0</v>
      </c>
      <c r="Q482" s="197">
        <v>2.0000000000000002E-5</v>
      </c>
      <c r="R482" s="197">
        <f>Q482*H482</f>
        <v>2.0000000000000001E-4</v>
      </c>
      <c r="S482" s="197">
        <v>0</v>
      </c>
      <c r="T482" s="198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9" t="s">
        <v>320</v>
      </c>
      <c r="AT482" s="199" t="s">
        <v>122</v>
      </c>
      <c r="AU482" s="199" t="s">
        <v>127</v>
      </c>
      <c r="AY482" s="17" t="s">
        <v>119</v>
      </c>
      <c r="BE482" s="200">
        <f>IF(N482="základní",J482,0)</f>
        <v>0</v>
      </c>
      <c r="BF482" s="200">
        <f>IF(N482="snížená",J482,0)</f>
        <v>0</v>
      </c>
      <c r="BG482" s="200">
        <f>IF(N482="zákl. přenesená",J482,0)</f>
        <v>0</v>
      </c>
      <c r="BH482" s="200">
        <f>IF(N482="sníž. přenesená",J482,0)</f>
        <v>0</v>
      </c>
      <c r="BI482" s="200">
        <f>IF(N482="nulová",J482,0)</f>
        <v>0</v>
      </c>
      <c r="BJ482" s="17" t="s">
        <v>127</v>
      </c>
      <c r="BK482" s="200">
        <f>ROUND(I482*H482,2)</f>
        <v>0</v>
      </c>
      <c r="BL482" s="17" t="s">
        <v>320</v>
      </c>
      <c r="BM482" s="199" t="s">
        <v>2795</v>
      </c>
    </row>
    <row r="483" spans="1:65" s="13" customFormat="1" ht="11.25">
      <c r="B483" s="201"/>
      <c r="C483" s="202"/>
      <c r="D483" s="203" t="s">
        <v>129</v>
      </c>
      <c r="E483" s="204" t="s">
        <v>1</v>
      </c>
      <c r="F483" s="205" t="s">
        <v>2796</v>
      </c>
      <c r="G483" s="202"/>
      <c r="H483" s="204" t="s">
        <v>1</v>
      </c>
      <c r="I483" s="206"/>
      <c r="J483" s="202"/>
      <c r="K483" s="202"/>
      <c r="L483" s="207"/>
      <c r="M483" s="208"/>
      <c r="N483" s="209"/>
      <c r="O483" s="209"/>
      <c r="P483" s="209"/>
      <c r="Q483" s="209"/>
      <c r="R483" s="209"/>
      <c r="S483" s="209"/>
      <c r="T483" s="210"/>
      <c r="AT483" s="211" t="s">
        <v>129</v>
      </c>
      <c r="AU483" s="211" t="s">
        <v>127</v>
      </c>
      <c r="AV483" s="13" t="s">
        <v>80</v>
      </c>
      <c r="AW483" s="13" t="s">
        <v>30</v>
      </c>
      <c r="AX483" s="13" t="s">
        <v>72</v>
      </c>
      <c r="AY483" s="211" t="s">
        <v>119</v>
      </c>
    </row>
    <row r="484" spans="1:65" s="14" customFormat="1" ht="11.25">
      <c r="B484" s="212"/>
      <c r="C484" s="213"/>
      <c r="D484" s="203" t="s">
        <v>129</v>
      </c>
      <c r="E484" s="214" t="s">
        <v>1</v>
      </c>
      <c r="F484" s="215" t="s">
        <v>2797</v>
      </c>
      <c r="G484" s="213"/>
      <c r="H484" s="216">
        <v>3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129</v>
      </c>
      <c r="AU484" s="222" t="s">
        <v>127</v>
      </c>
      <c r="AV484" s="14" t="s">
        <v>127</v>
      </c>
      <c r="AW484" s="14" t="s">
        <v>30</v>
      </c>
      <c r="AX484" s="14" t="s">
        <v>72</v>
      </c>
      <c r="AY484" s="222" t="s">
        <v>119</v>
      </c>
    </row>
    <row r="485" spans="1:65" s="13" customFormat="1" ht="11.25">
      <c r="B485" s="201"/>
      <c r="C485" s="202"/>
      <c r="D485" s="203" t="s">
        <v>129</v>
      </c>
      <c r="E485" s="204" t="s">
        <v>1</v>
      </c>
      <c r="F485" s="205" t="s">
        <v>1528</v>
      </c>
      <c r="G485" s="202"/>
      <c r="H485" s="204" t="s">
        <v>1</v>
      </c>
      <c r="I485" s="206"/>
      <c r="J485" s="202"/>
      <c r="K485" s="202"/>
      <c r="L485" s="207"/>
      <c r="M485" s="208"/>
      <c r="N485" s="209"/>
      <c r="O485" s="209"/>
      <c r="P485" s="209"/>
      <c r="Q485" s="209"/>
      <c r="R485" s="209"/>
      <c r="S485" s="209"/>
      <c r="T485" s="210"/>
      <c r="AT485" s="211" t="s">
        <v>129</v>
      </c>
      <c r="AU485" s="211" t="s">
        <v>127</v>
      </c>
      <c r="AV485" s="13" t="s">
        <v>80</v>
      </c>
      <c r="AW485" s="13" t="s">
        <v>30</v>
      </c>
      <c r="AX485" s="13" t="s">
        <v>72</v>
      </c>
      <c r="AY485" s="211" t="s">
        <v>119</v>
      </c>
    </row>
    <row r="486" spans="1:65" s="14" customFormat="1" ht="11.25">
      <c r="B486" s="212"/>
      <c r="C486" s="213"/>
      <c r="D486" s="203" t="s">
        <v>129</v>
      </c>
      <c r="E486" s="214" t="s">
        <v>1</v>
      </c>
      <c r="F486" s="215" t="s">
        <v>2797</v>
      </c>
      <c r="G486" s="213"/>
      <c r="H486" s="216">
        <v>3</v>
      </c>
      <c r="I486" s="217"/>
      <c r="J486" s="213"/>
      <c r="K486" s="213"/>
      <c r="L486" s="218"/>
      <c r="M486" s="219"/>
      <c r="N486" s="220"/>
      <c r="O486" s="220"/>
      <c r="P486" s="220"/>
      <c r="Q486" s="220"/>
      <c r="R486" s="220"/>
      <c r="S486" s="220"/>
      <c r="T486" s="221"/>
      <c r="AT486" s="222" t="s">
        <v>129</v>
      </c>
      <c r="AU486" s="222" t="s">
        <v>127</v>
      </c>
      <c r="AV486" s="14" t="s">
        <v>127</v>
      </c>
      <c r="AW486" s="14" t="s">
        <v>30</v>
      </c>
      <c r="AX486" s="14" t="s">
        <v>72</v>
      </c>
      <c r="AY486" s="222" t="s">
        <v>119</v>
      </c>
    </row>
    <row r="487" spans="1:65" s="13" customFormat="1" ht="11.25">
      <c r="B487" s="201"/>
      <c r="C487" s="202"/>
      <c r="D487" s="203" t="s">
        <v>129</v>
      </c>
      <c r="E487" s="204" t="s">
        <v>1</v>
      </c>
      <c r="F487" s="205" t="s">
        <v>248</v>
      </c>
      <c r="G487" s="202"/>
      <c r="H487" s="204" t="s">
        <v>1</v>
      </c>
      <c r="I487" s="206"/>
      <c r="J487" s="202"/>
      <c r="K487" s="202"/>
      <c r="L487" s="207"/>
      <c r="M487" s="208"/>
      <c r="N487" s="209"/>
      <c r="O487" s="209"/>
      <c r="P487" s="209"/>
      <c r="Q487" s="209"/>
      <c r="R487" s="209"/>
      <c r="S487" s="209"/>
      <c r="T487" s="210"/>
      <c r="AT487" s="211" t="s">
        <v>129</v>
      </c>
      <c r="AU487" s="211" t="s">
        <v>127</v>
      </c>
      <c r="AV487" s="13" t="s">
        <v>80</v>
      </c>
      <c r="AW487" s="13" t="s">
        <v>30</v>
      </c>
      <c r="AX487" s="13" t="s">
        <v>72</v>
      </c>
      <c r="AY487" s="211" t="s">
        <v>119</v>
      </c>
    </row>
    <row r="488" spans="1:65" s="14" customFormat="1" ht="11.25">
      <c r="B488" s="212"/>
      <c r="C488" s="213"/>
      <c r="D488" s="203" t="s">
        <v>129</v>
      </c>
      <c r="E488" s="214" t="s">
        <v>1</v>
      </c>
      <c r="F488" s="215" t="s">
        <v>2798</v>
      </c>
      <c r="G488" s="213"/>
      <c r="H488" s="216">
        <v>4</v>
      </c>
      <c r="I488" s="217"/>
      <c r="J488" s="213"/>
      <c r="K488" s="213"/>
      <c r="L488" s="218"/>
      <c r="M488" s="219"/>
      <c r="N488" s="220"/>
      <c r="O488" s="220"/>
      <c r="P488" s="220"/>
      <c r="Q488" s="220"/>
      <c r="R488" s="220"/>
      <c r="S488" s="220"/>
      <c r="T488" s="221"/>
      <c r="AT488" s="222" t="s">
        <v>129</v>
      </c>
      <c r="AU488" s="222" t="s">
        <v>127</v>
      </c>
      <c r="AV488" s="14" t="s">
        <v>127</v>
      </c>
      <c r="AW488" s="14" t="s">
        <v>30</v>
      </c>
      <c r="AX488" s="14" t="s">
        <v>72</v>
      </c>
      <c r="AY488" s="222" t="s">
        <v>119</v>
      </c>
    </row>
    <row r="489" spans="1:65" s="15" customFormat="1" ht="11.25">
      <c r="B489" s="223"/>
      <c r="C489" s="224"/>
      <c r="D489" s="203" t="s">
        <v>129</v>
      </c>
      <c r="E489" s="225" t="s">
        <v>1</v>
      </c>
      <c r="F489" s="226" t="s">
        <v>138</v>
      </c>
      <c r="G489" s="224"/>
      <c r="H489" s="227">
        <v>10</v>
      </c>
      <c r="I489" s="228"/>
      <c r="J489" s="224"/>
      <c r="K489" s="224"/>
      <c r="L489" s="229"/>
      <c r="M489" s="230"/>
      <c r="N489" s="231"/>
      <c r="O489" s="231"/>
      <c r="P489" s="231"/>
      <c r="Q489" s="231"/>
      <c r="R489" s="231"/>
      <c r="S489" s="231"/>
      <c r="T489" s="232"/>
      <c r="AT489" s="233" t="s">
        <v>129</v>
      </c>
      <c r="AU489" s="233" t="s">
        <v>127</v>
      </c>
      <c r="AV489" s="15" t="s">
        <v>126</v>
      </c>
      <c r="AW489" s="15" t="s">
        <v>30</v>
      </c>
      <c r="AX489" s="15" t="s">
        <v>80</v>
      </c>
      <c r="AY489" s="233" t="s">
        <v>119</v>
      </c>
    </row>
    <row r="490" spans="1:65" s="2" customFormat="1" ht="24.2" customHeight="1">
      <c r="A490" s="34"/>
      <c r="B490" s="35"/>
      <c r="C490" s="187" t="s">
        <v>1004</v>
      </c>
      <c r="D490" s="187" t="s">
        <v>122</v>
      </c>
      <c r="E490" s="188" t="s">
        <v>2013</v>
      </c>
      <c r="F490" s="189" t="s">
        <v>2014</v>
      </c>
      <c r="G490" s="190" t="s">
        <v>125</v>
      </c>
      <c r="H490" s="191">
        <v>10.85</v>
      </c>
      <c r="I490" s="192"/>
      <c r="J490" s="193">
        <f t="shared" ref="J490:J496" si="50">ROUND(I490*H490,2)</f>
        <v>0</v>
      </c>
      <c r="K490" s="194"/>
      <c r="L490" s="39"/>
      <c r="M490" s="195" t="s">
        <v>1</v>
      </c>
      <c r="N490" s="196" t="s">
        <v>38</v>
      </c>
      <c r="O490" s="71"/>
      <c r="P490" s="197">
        <f t="shared" ref="P490:P496" si="51">O490*H490</f>
        <v>0</v>
      </c>
      <c r="Q490" s="197">
        <v>1.7000000000000001E-4</v>
      </c>
      <c r="R490" s="197">
        <f t="shared" ref="R490:R496" si="52">Q490*H490</f>
        <v>1.8445E-3</v>
      </c>
      <c r="S490" s="197">
        <v>0</v>
      </c>
      <c r="T490" s="198">
        <f t="shared" ref="T490:T496" si="53"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9" t="s">
        <v>320</v>
      </c>
      <c r="AT490" s="199" t="s">
        <v>122</v>
      </c>
      <c r="AU490" s="199" t="s">
        <v>127</v>
      </c>
      <c r="AY490" s="17" t="s">
        <v>119</v>
      </c>
      <c r="BE490" s="200">
        <f t="shared" ref="BE490:BE496" si="54">IF(N490="základní",J490,0)</f>
        <v>0</v>
      </c>
      <c r="BF490" s="200">
        <f t="shared" ref="BF490:BF496" si="55">IF(N490="snížená",J490,0)</f>
        <v>0</v>
      </c>
      <c r="BG490" s="200">
        <f t="shared" ref="BG490:BG496" si="56">IF(N490="zákl. přenesená",J490,0)</f>
        <v>0</v>
      </c>
      <c r="BH490" s="200">
        <f t="shared" ref="BH490:BH496" si="57">IF(N490="sníž. přenesená",J490,0)</f>
        <v>0</v>
      </c>
      <c r="BI490" s="200">
        <f t="shared" ref="BI490:BI496" si="58">IF(N490="nulová",J490,0)</f>
        <v>0</v>
      </c>
      <c r="BJ490" s="17" t="s">
        <v>127</v>
      </c>
      <c r="BK490" s="200">
        <f t="shared" ref="BK490:BK496" si="59">ROUND(I490*H490,2)</f>
        <v>0</v>
      </c>
      <c r="BL490" s="17" t="s">
        <v>320</v>
      </c>
      <c r="BM490" s="199" t="s">
        <v>2799</v>
      </c>
    </row>
    <row r="491" spans="1:65" s="2" customFormat="1" ht="24.2" customHeight="1">
      <c r="A491" s="34"/>
      <c r="B491" s="35"/>
      <c r="C491" s="187" t="s">
        <v>1009</v>
      </c>
      <c r="D491" s="187" t="s">
        <v>122</v>
      </c>
      <c r="E491" s="188" t="s">
        <v>2017</v>
      </c>
      <c r="F491" s="189" t="s">
        <v>2018</v>
      </c>
      <c r="G491" s="190" t="s">
        <v>390</v>
      </c>
      <c r="H491" s="191">
        <v>10</v>
      </c>
      <c r="I491" s="192"/>
      <c r="J491" s="193">
        <f t="shared" si="50"/>
        <v>0</v>
      </c>
      <c r="K491" s="194"/>
      <c r="L491" s="39"/>
      <c r="M491" s="195" t="s">
        <v>1</v>
      </c>
      <c r="N491" s="196" t="s">
        <v>38</v>
      </c>
      <c r="O491" s="71"/>
      <c r="P491" s="197">
        <f t="shared" si="51"/>
        <v>0</v>
      </c>
      <c r="Q491" s="197">
        <v>2.0000000000000002E-5</v>
      </c>
      <c r="R491" s="197">
        <f t="shared" si="52"/>
        <v>2.0000000000000001E-4</v>
      </c>
      <c r="S491" s="197">
        <v>0</v>
      </c>
      <c r="T491" s="198">
        <f t="shared" si="53"/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99" t="s">
        <v>320</v>
      </c>
      <c r="AT491" s="199" t="s">
        <v>122</v>
      </c>
      <c r="AU491" s="199" t="s">
        <v>127</v>
      </c>
      <c r="AY491" s="17" t="s">
        <v>119</v>
      </c>
      <c r="BE491" s="200">
        <f t="shared" si="54"/>
        <v>0</v>
      </c>
      <c r="BF491" s="200">
        <f t="shared" si="55"/>
        <v>0</v>
      </c>
      <c r="BG491" s="200">
        <f t="shared" si="56"/>
        <v>0</v>
      </c>
      <c r="BH491" s="200">
        <f t="shared" si="57"/>
        <v>0</v>
      </c>
      <c r="BI491" s="200">
        <f t="shared" si="58"/>
        <v>0</v>
      </c>
      <c r="BJ491" s="17" t="s">
        <v>127</v>
      </c>
      <c r="BK491" s="200">
        <f t="shared" si="59"/>
        <v>0</v>
      </c>
      <c r="BL491" s="17" t="s">
        <v>320</v>
      </c>
      <c r="BM491" s="199" t="s">
        <v>2800</v>
      </c>
    </row>
    <row r="492" spans="1:65" s="2" customFormat="1" ht="24.2" customHeight="1">
      <c r="A492" s="34"/>
      <c r="B492" s="35"/>
      <c r="C492" s="187" t="s">
        <v>1014</v>
      </c>
      <c r="D492" s="187" t="s">
        <v>122</v>
      </c>
      <c r="E492" s="188" t="s">
        <v>2021</v>
      </c>
      <c r="F492" s="189" t="s">
        <v>2022</v>
      </c>
      <c r="G492" s="190" t="s">
        <v>390</v>
      </c>
      <c r="H492" s="191">
        <v>10</v>
      </c>
      <c r="I492" s="192"/>
      <c r="J492" s="193">
        <f t="shared" si="50"/>
        <v>0</v>
      </c>
      <c r="K492" s="194"/>
      <c r="L492" s="39"/>
      <c r="M492" s="195" t="s">
        <v>1</v>
      </c>
      <c r="N492" s="196" t="s">
        <v>38</v>
      </c>
      <c r="O492" s="71"/>
      <c r="P492" s="197">
        <f t="shared" si="51"/>
        <v>0</v>
      </c>
      <c r="Q492" s="197">
        <v>2.0000000000000002E-5</v>
      </c>
      <c r="R492" s="197">
        <f t="shared" si="52"/>
        <v>2.0000000000000001E-4</v>
      </c>
      <c r="S492" s="197">
        <v>0</v>
      </c>
      <c r="T492" s="198">
        <f t="shared" si="53"/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9" t="s">
        <v>320</v>
      </c>
      <c r="AT492" s="199" t="s">
        <v>122</v>
      </c>
      <c r="AU492" s="199" t="s">
        <v>127</v>
      </c>
      <c r="AY492" s="17" t="s">
        <v>119</v>
      </c>
      <c r="BE492" s="200">
        <f t="shared" si="54"/>
        <v>0</v>
      </c>
      <c r="BF492" s="200">
        <f t="shared" si="55"/>
        <v>0</v>
      </c>
      <c r="BG492" s="200">
        <f t="shared" si="56"/>
        <v>0</v>
      </c>
      <c r="BH492" s="200">
        <f t="shared" si="57"/>
        <v>0</v>
      </c>
      <c r="BI492" s="200">
        <f t="shared" si="58"/>
        <v>0</v>
      </c>
      <c r="BJ492" s="17" t="s">
        <v>127</v>
      </c>
      <c r="BK492" s="200">
        <f t="shared" si="59"/>
        <v>0</v>
      </c>
      <c r="BL492" s="17" t="s">
        <v>320</v>
      </c>
      <c r="BM492" s="199" t="s">
        <v>2801</v>
      </c>
    </row>
    <row r="493" spans="1:65" s="2" customFormat="1" ht="24.2" customHeight="1">
      <c r="A493" s="34"/>
      <c r="B493" s="35"/>
      <c r="C493" s="187" t="s">
        <v>1018</v>
      </c>
      <c r="D493" s="187" t="s">
        <v>122</v>
      </c>
      <c r="E493" s="188" t="s">
        <v>2025</v>
      </c>
      <c r="F493" s="189" t="s">
        <v>2026</v>
      </c>
      <c r="G493" s="190" t="s">
        <v>125</v>
      </c>
      <c r="H493" s="191">
        <v>10.85</v>
      </c>
      <c r="I493" s="192"/>
      <c r="J493" s="193">
        <f t="shared" si="50"/>
        <v>0</v>
      </c>
      <c r="K493" s="194"/>
      <c r="L493" s="39"/>
      <c r="M493" s="195" t="s">
        <v>1</v>
      </c>
      <c r="N493" s="196" t="s">
        <v>38</v>
      </c>
      <c r="O493" s="71"/>
      <c r="P493" s="197">
        <f t="shared" si="51"/>
        <v>0</v>
      </c>
      <c r="Q493" s="197">
        <v>4.2999999999999999E-4</v>
      </c>
      <c r="R493" s="197">
        <f t="shared" si="52"/>
        <v>4.6654999999999995E-3</v>
      </c>
      <c r="S493" s="197">
        <v>0</v>
      </c>
      <c r="T493" s="198">
        <f t="shared" si="53"/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9" t="s">
        <v>320</v>
      </c>
      <c r="AT493" s="199" t="s">
        <v>122</v>
      </c>
      <c r="AU493" s="199" t="s">
        <v>127</v>
      </c>
      <c r="AY493" s="17" t="s">
        <v>119</v>
      </c>
      <c r="BE493" s="200">
        <f t="shared" si="54"/>
        <v>0</v>
      </c>
      <c r="BF493" s="200">
        <f t="shared" si="55"/>
        <v>0</v>
      </c>
      <c r="BG493" s="200">
        <f t="shared" si="56"/>
        <v>0</v>
      </c>
      <c r="BH493" s="200">
        <f t="shared" si="57"/>
        <v>0</v>
      </c>
      <c r="BI493" s="200">
        <f t="shared" si="58"/>
        <v>0</v>
      </c>
      <c r="BJ493" s="17" t="s">
        <v>127</v>
      </c>
      <c r="BK493" s="200">
        <f t="shared" si="59"/>
        <v>0</v>
      </c>
      <c r="BL493" s="17" t="s">
        <v>320</v>
      </c>
      <c r="BM493" s="199" t="s">
        <v>2802</v>
      </c>
    </row>
    <row r="494" spans="1:65" s="2" customFormat="1" ht="24.2" customHeight="1">
      <c r="A494" s="34"/>
      <c r="B494" s="35"/>
      <c r="C494" s="187" t="s">
        <v>1022</v>
      </c>
      <c r="D494" s="187" t="s">
        <v>122</v>
      </c>
      <c r="E494" s="188" t="s">
        <v>2029</v>
      </c>
      <c r="F494" s="189" t="s">
        <v>2030</v>
      </c>
      <c r="G494" s="190" t="s">
        <v>390</v>
      </c>
      <c r="H494" s="191">
        <v>10</v>
      </c>
      <c r="I494" s="192"/>
      <c r="J494" s="193">
        <f t="shared" si="50"/>
        <v>0</v>
      </c>
      <c r="K494" s="194"/>
      <c r="L494" s="39"/>
      <c r="M494" s="195" t="s">
        <v>1</v>
      </c>
      <c r="N494" s="196" t="s">
        <v>38</v>
      </c>
      <c r="O494" s="71"/>
      <c r="P494" s="197">
        <f t="shared" si="51"/>
        <v>0</v>
      </c>
      <c r="Q494" s="197">
        <v>3.0000000000000001E-5</v>
      </c>
      <c r="R494" s="197">
        <f t="shared" si="52"/>
        <v>3.0000000000000003E-4</v>
      </c>
      <c r="S494" s="197">
        <v>0</v>
      </c>
      <c r="T494" s="198">
        <f t="shared" si="53"/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9" t="s">
        <v>320</v>
      </c>
      <c r="AT494" s="199" t="s">
        <v>122</v>
      </c>
      <c r="AU494" s="199" t="s">
        <v>127</v>
      </c>
      <c r="AY494" s="17" t="s">
        <v>119</v>
      </c>
      <c r="BE494" s="200">
        <f t="shared" si="54"/>
        <v>0</v>
      </c>
      <c r="BF494" s="200">
        <f t="shared" si="55"/>
        <v>0</v>
      </c>
      <c r="BG494" s="200">
        <f t="shared" si="56"/>
        <v>0</v>
      </c>
      <c r="BH494" s="200">
        <f t="shared" si="57"/>
        <v>0</v>
      </c>
      <c r="BI494" s="200">
        <f t="shared" si="58"/>
        <v>0</v>
      </c>
      <c r="BJ494" s="17" t="s">
        <v>127</v>
      </c>
      <c r="BK494" s="200">
        <f t="shared" si="59"/>
        <v>0</v>
      </c>
      <c r="BL494" s="17" t="s">
        <v>320</v>
      </c>
      <c r="BM494" s="199" t="s">
        <v>2803</v>
      </c>
    </row>
    <row r="495" spans="1:65" s="2" customFormat="1" ht="24.2" customHeight="1">
      <c r="A495" s="34"/>
      <c r="B495" s="35"/>
      <c r="C495" s="187" t="s">
        <v>1026</v>
      </c>
      <c r="D495" s="187" t="s">
        <v>122</v>
      </c>
      <c r="E495" s="188" t="s">
        <v>2033</v>
      </c>
      <c r="F495" s="189" t="s">
        <v>2034</v>
      </c>
      <c r="G495" s="190" t="s">
        <v>125</v>
      </c>
      <c r="H495" s="191">
        <v>10.85</v>
      </c>
      <c r="I495" s="192"/>
      <c r="J495" s="193">
        <f t="shared" si="50"/>
        <v>0</v>
      </c>
      <c r="K495" s="194"/>
      <c r="L495" s="39"/>
      <c r="M495" s="195" t="s">
        <v>1</v>
      </c>
      <c r="N495" s="196" t="s">
        <v>38</v>
      </c>
      <c r="O495" s="71"/>
      <c r="P495" s="197">
        <f t="shared" si="51"/>
        <v>0</v>
      </c>
      <c r="Q495" s="197">
        <v>4.0000000000000003E-5</v>
      </c>
      <c r="R495" s="197">
        <f t="shared" si="52"/>
        <v>4.3400000000000003E-4</v>
      </c>
      <c r="S495" s="197">
        <v>0</v>
      </c>
      <c r="T495" s="198">
        <f t="shared" si="53"/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99" t="s">
        <v>320</v>
      </c>
      <c r="AT495" s="199" t="s">
        <v>122</v>
      </c>
      <c r="AU495" s="199" t="s">
        <v>127</v>
      </c>
      <c r="AY495" s="17" t="s">
        <v>119</v>
      </c>
      <c r="BE495" s="200">
        <f t="shared" si="54"/>
        <v>0</v>
      </c>
      <c r="BF495" s="200">
        <f t="shared" si="55"/>
        <v>0</v>
      </c>
      <c r="BG495" s="200">
        <f t="shared" si="56"/>
        <v>0</v>
      </c>
      <c r="BH495" s="200">
        <f t="shared" si="57"/>
        <v>0</v>
      </c>
      <c r="BI495" s="200">
        <f t="shared" si="58"/>
        <v>0</v>
      </c>
      <c r="BJ495" s="17" t="s">
        <v>127</v>
      </c>
      <c r="BK495" s="200">
        <f t="shared" si="59"/>
        <v>0</v>
      </c>
      <c r="BL495" s="17" t="s">
        <v>320</v>
      </c>
      <c r="BM495" s="199" t="s">
        <v>2804</v>
      </c>
    </row>
    <row r="496" spans="1:65" s="2" customFormat="1" ht="21.75" customHeight="1">
      <c r="A496" s="34"/>
      <c r="B496" s="35"/>
      <c r="C496" s="187" t="s">
        <v>1030</v>
      </c>
      <c r="D496" s="187" t="s">
        <v>122</v>
      </c>
      <c r="E496" s="188" t="s">
        <v>2037</v>
      </c>
      <c r="F496" s="189" t="s">
        <v>2038</v>
      </c>
      <c r="G496" s="190" t="s">
        <v>390</v>
      </c>
      <c r="H496" s="191">
        <v>10</v>
      </c>
      <c r="I496" s="192"/>
      <c r="J496" s="193">
        <f t="shared" si="50"/>
        <v>0</v>
      </c>
      <c r="K496" s="194"/>
      <c r="L496" s="39"/>
      <c r="M496" s="195" t="s">
        <v>1</v>
      </c>
      <c r="N496" s="196" t="s">
        <v>38</v>
      </c>
      <c r="O496" s="71"/>
      <c r="P496" s="197">
        <f t="shared" si="51"/>
        <v>0</v>
      </c>
      <c r="Q496" s="197">
        <v>0</v>
      </c>
      <c r="R496" s="197">
        <f t="shared" si="52"/>
        <v>0</v>
      </c>
      <c r="S496" s="197">
        <v>0</v>
      </c>
      <c r="T496" s="198">
        <f t="shared" si="53"/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9" t="s">
        <v>320</v>
      </c>
      <c r="AT496" s="199" t="s">
        <v>122</v>
      </c>
      <c r="AU496" s="199" t="s">
        <v>127</v>
      </c>
      <c r="AY496" s="17" t="s">
        <v>119</v>
      </c>
      <c r="BE496" s="200">
        <f t="shared" si="54"/>
        <v>0</v>
      </c>
      <c r="BF496" s="200">
        <f t="shared" si="55"/>
        <v>0</v>
      </c>
      <c r="BG496" s="200">
        <f t="shared" si="56"/>
        <v>0</v>
      </c>
      <c r="BH496" s="200">
        <f t="shared" si="57"/>
        <v>0</v>
      </c>
      <c r="BI496" s="200">
        <f t="shared" si="58"/>
        <v>0</v>
      </c>
      <c r="BJ496" s="17" t="s">
        <v>127</v>
      </c>
      <c r="BK496" s="200">
        <f t="shared" si="59"/>
        <v>0</v>
      </c>
      <c r="BL496" s="17" t="s">
        <v>320</v>
      </c>
      <c r="BM496" s="199" t="s">
        <v>2805</v>
      </c>
    </row>
    <row r="497" spans="1:65" s="12" customFormat="1" ht="22.9" customHeight="1">
      <c r="B497" s="171"/>
      <c r="C497" s="172"/>
      <c r="D497" s="173" t="s">
        <v>71</v>
      </c>
      <c r="E497" s="185" t="s">
        <v>2040</v>
      </c>
      <c r="F497" s="185" t="s">
        <v>2041</v>
      </c>
      <c r="G497" s="172"/>
      <c r="H497" s="172"/>
      <c r="I497" s="175"/>
      <c r="J497" s="186">
        <f>BK497</f>
        <v>0</v>
      </c>
      <c r="K497" s="172"/>
      <c r="L497" s="177"/>
      <c r="M497" s="178"/>
      <c r="N497" s="179"/>
      <c r="O497" s="179"/>
      <c r="P497" s="180">
        <f>SUM(P498:P542)</f>
        <v>0</v>
      </c>
      <c r="Q497" s="179"/>
      <c r="R497" s="180">
        <f>SUM(R498:R542)</f>
        <v>0.25951422000000002</v>
      </c>
      <c r="S497" s="179"/>
      <c r="T497" s="181">
        <f>SUM(T498:T542)</f>
        <v>8.1607220000000008E-2</v>
      </c>
      <c r="AR497" s="182" t="s">
        <v>127</v>
      </c>
      <c r="AT497" s="183" t="s">
        <v>71</v>
      </c>
      <c r="AU497" s="183" t="s">
        <v>80</v>
      </c>
      <c r="AY497" s="182" t="s">
        <v>119</v>
      </c>
      <c r="BK497" s="184">
        <f>SUM(BK498:BK542)</f>
        <v>0</v>
      </c>
    </row>
    <row r="498" spans="1:65" s="2" customFormat="1" ht="24.2" customHeight="1">
      <c r="A498" s="34"/>
      <c r="B498" s="35"/>
      <c r="C498" s="187" t="s">
        <v>1035</v>
      </c>
      <c r="D498" s="187" t="s">
        <v>122</v>
      </c>
      <c r="E498" s="188" t="s">
        <v>2043</v>
      </c>
      <c r="F498" s="189" t="s">
        <v>2044</v>
      </c>
      <c r="G498" s="190" t="s">
        <v>125</v>
      </c>
      <c r="H498" s="191">
        <v>177.40700000000001</v>
      </c>
      <c r="I498" s="192"/>
      <c r="J498" s="193">
        <f>ROUND(I498*H498,2)</f>
        <v>0</v>
      </c>
      <c r="K498" s="194"/>
      <c r="L498" s="39"/>
      <c r="M498" s="195" t="s">
        <v>1</v>
      </c>
      <c r="N498" s="196" t="s">
        <v>38</v>
      </c>
      <c r="O498" s="71"/>
      <c r="P498" s="197">
        <f>O498*H498</f>
        <v>0</v>
      </c>
      <c r="Q498" s="197">
        <v>0</v>
      </c>
      <c r="R498" s="197">
        <f>Q498*H498</f>
        <v>0</v>
      </c>
      <c r="S498" s="197">
        <v>0</v>
      </c>
      <c r="T498" s="198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9" t="s">
        <v>320</v>
      </c>
      <c r="AT498" s="199" t="s">
        <v>122</v>
      </c>
      <c r="AU498" s="199" t="s">
        <v>127</v>
      </c>
      <c r="AY498" s="17" t="s">
        <v>119</v>
      </c>
      <c r="BE498" s="200">
        <f>IF(N498="základní",J498,0)</f>
        <v>0</v>
      </c>
      <c r="BF498" s="200">
        <f>IF(N498="snížená",J498,0)</f>
        <v>0</v>
      </c>
      <c r="BG498" s="200">
        <f>IF(N498="zákl. přenesená",J498,0)</f>
        <v>0</v>
      </c>
      <c r="BH498" s="200">
        <f>IF(N498="sníž. přenesená",J498,0)</f>
        <v>0</v>
      </c>
      <c r="BI498" s="200">
        <f>IF(N498="nulová",J498,0)</f>
        <v>0</v>
      </c>
      <c r="BJ498" s="17" t="s">
        <v>127</v>
      </c>
      <c r="BK498" s="200">
        <f>ROUND(I498*H498,2)</f>
        <v>0</v>
      </c>
      <c r="BL498" s="17" t="s">
        <v>320</v>
      </c>
      <c r="BM498" s="199" t="s">
        <v>2806</v>
      </c>
    </row>
    <row r="499" spans="1:65" s="2" customFormat="1" ht="24.2" customHeight="1">
      <c r="A499" s="34"/>
      <c r="B499" s="35"/>
      <c r="C499" s="187" t="s">
        <v>1047</v>
      </c>
      <c r="D499" s="187" t="s">
        <v>122</v>
      </c>
      <c r="E499" s="188" t="s">
        <v>2047</v>
      </c>
      <c r="F499" s="189" t="s">
        <v>2048</v>
      </c>
      <c r="G499" s="190" t="s">
        <v>125</v>
      </c>
      <c r="H499" s="191">
        <v>177.40700000000001</v>
      </c>
      <c r="I499" s="192"/>
      <c r="J499" s="193">
        <f>ROUND(I499*H499,2)</f>
        <v>0</v>
      </c>
      <c r="K499" s="194"/>
      <c r="L499" s="39"/>
      <c r="M499" s="195" t="s">
        <v>1</v>
      </c>
      <c r="N499" s="196" t="s">
        <v>38</v>
      </c>
      <c r="O499" s="71"/>
      <c r="P499" s="197">
        <f>O499*H499</f>
        <v>0</v>
      </c>
      <c r="Q499" s="197">
        <v>0</v>
      </c>
      <c r="R499" s="197">
        <f>Q499*H499</f>
        <v>0</v>
      </c>
      <c r="S499" s="197">
        <v>1.4999999999999999E-4</v>
      </c>
      <c r="T499" s="198">
        <f>S499*H499</f>
        <v>2.6611050000000001E-2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9" t="s">
        <v>320</v>
      </c>
      <c r="AT499" s="199" t="s">
        <v>122</v>
      </c>
      <c r="AU499" s="199" t="s">
        <v>127</v>
      </c>
      <c r="AY499" s="17" t="s">
        <v>119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7" t="s">
        <v>127</v>
      </c>
      <c r="BK499" s="200">
        <f>ROUND(I499*H499,2)</f>
        <v>0</v>
      </c>
      <c r="BL499" s="17" t="s">
        <v>320</v>
      </c>
      <c r="BM499" s="199" t="s">
        <v>2807</v>
      </c>
    </row>
    <row r="500" spans="1:65" s="2" customFormat="1" ht="16.5" customHeight="1">
      <c r="A500" s="34"/>
      <c r="B500" s="35"/>
      <c r="C500" s="187" t="s">
        <v>1062</v>
      </c>
      <c r="D500" s="187" t="s">
        <v>122</v>
      </c>
      <c r="E500" s="188" t="s">
        <v>2051</v>
      </c>
      <c r="F500" s="189" t="s">
        <v>2052</v>
      </c>
      <c r="G500" s="190" t="s">
        <v>125</v>
      </c>
      <c r="H500" s="191">
        <v>177.40700000000001</v>
      </c>
      <c r="I500" s="192"/>
      <c r="J500" s="193">
        <f>ROUND(I500*H500,2)</f>
        <v>0</v>
      </c>
      <c r="K500" s="194"/>
      <c r="L500" s="39"/>
      <c r="M500" s="195" t="s">
        <v>1</v>
      </c>
      <c r="N500" s="196" t="s">
        <v>38</v>
      </c>
      <c r="O500" s="71"/>
      <c r="P500" s="197">
        <f>O500*H500</f>
        <v>0</v>
      </c>
      <c r="Q500" s="197">
        <v>1E-3</v>
      </c>
      <c r="R500" s="197">
        <f>Q500*H500</f>
        <v>0.17740700000000001</v>
      </c>
      <c r="S500" s="197">
        <v>3.1E-4</v>
      </c>
      <c r="T500" s="198">
        <f>S500*H500</f>
        <v>5.4996170000000004E-2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9" t="s">
        <v>320</v>
      </c>
      <c r="AT500" s="199" t="s">
        <v>122</v>
      </c>
      <c r="AU500" s="199" t="s">
        <v>127</v>
      </c>
      <c r="AY500" s="17" t="s">
        <v>119</v>
      </c>
      <c r="BE500" s="200">
        <f>IF(N500="základní",J500,0)</f>
        <v>0</v>
      </c>
      <c r="BF500" s="200">
        <f>IF(N500="snížená",J500,0)</f>
        <v>0</v>
      </c>
      <c r="BG500" s="200">
        <f>IF(N500="zákl. přenesená",J500,0)</f>
        <v>0</v>
      </c>
      <c r="BH500" s="200">
        <f>IF(N500="sníž. přenesená",J500,0)</f>
        <v>0</v>
      </c>
      <c r="BI500" s="200">
        <f>IF(N500="nulová",J500,0)</f>
        <v>0</v>
      </c>
      <c r="BJ500" s="17" t="s">
        <v>127</v>
      </c>
      <c r="BK500" s="200">
        <f>ROUND(I500*H500,2)</f>
        <v>0</v>
      </c>
      <c r="BL500" s="17" t="s">
        <v>320</v>
      </c>
      <c r="BM500" s="199" t="s">
        <v>2808</v>
      </c>
    </row>
    <row r="501" spans="1:65" s="2" customFormat="1" ht="24.2" customHeight="1">
      <c r="A501" s="34"/>
      <c r="B501" s="35"/>
      <c r="C501" s="187" t="s">
        <v>1067</v>
      </c>
      <c r="D501" s="187" t="s">
        <v>122</v>
      </c>
      <c r="E501" s="188" t="s">
        <v>2056</v>
      </c>
      <c r="F501" s="189" t="s">
        <v>2057</v>
      </c>
      <c r="G501" s="190" t="s">
        <v>125</v>
      </c>
      <c r="H501" s="191">
        <v>177.40700000000001</v>
      </c>
      <c r="I501" s="192"/>
      <c r="J501" s="193">
        <f>ROUND(I501*H501,2)</f>
        <v>0</v>
      </c>
      <c r="K501" s="194"/>
      <c r="L501" s="39"/>
      <c r="M501" s="195" t="s">
        <v>1</v>
      </c>
      <c r="N501" s="196" t="s">
        <v>38</v>
      </c>
      <c r="O501" s="71"/>
      <c r="P501" s="197">
        <f>O501*H501</f>
        <v>0</v>
      </c>
      <c r="Q501" s="197">
        <v>0</v>
      </c>
      <c r="R501" s="197">
        <f>Q501*H501</f>
        <v>0</v>
      </c>
      <c r="S501" s="197">
        <v>0</v>
      </c>
      <c r="T501" s="198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9" t="s">
        <v>320</v>
      </c>
      <c r="AT501" s="199" t="s">
        <v>122</v>
      </c>
      <c r="AU501" s="199" t="s">
        <v>127</v>
      </c>
      <c r="AY501" s="17" t="s">
        <v>119</v>
      </c>
      <c r="BE501" s="200">
        <f>IF(N501="základní",J501,0)</f>
        <v>0</v>
      </c>
      <c r="BF501" s="200">
        <f>IF(N501="snížená",J501,0)</f>
        <v>0</v>
      </c>
      <c r="BG501" s="200">
        <f>IF(N501="zákl. přenesená",J501,0)</f>
        <v>0</v>
      </c>
      <c r="BH501" s="200">
        <f>IF(N501="sníž. přenesená",J501,0)</f>
        <v>0</v>
      </c>
      <c r="BI501" s="200">
        <f>IF(N501="nulová",J501,0)</f>
        <v>0</v>
      </c>
      <c r="BJ501" s="17" t="s">
        <v>127</v>
      </c>
      <c r="BK501" s="200">
        <f>ROUND(I501*H501,2)</f>
        <v>0</v>
      </c>
      <c r="BL501" s="17" t="s">
        <v>320</v>
      </c>
      <c r="BM501" s="199" t="s">
        <v>2809</v>
      </c>
    </row>
    <row r="502" spans="1:65" s="2" customFormat="1" ht="24.2" customHeight="1">
      <c r="A502" s="34"/>
      <c r="B502" s="35"/>
      <c r="C502" s="187" t="s">
        <v>1072</v>
      </c>
      <c r="D502" s="187" t="s">
        <v>122</v>
      </c>
      <c r="E502" s="188" t="s">
        <v>2060</v>
      </c>
      <c r="F502" s="189" t="s">
        <v>2061</v>
      </c>
      <c r="G502" s="190" t="s">
        <v>390</v>
      </c>
      <c r="H502" s="191">
        <v>50</v>
      </c>
      <c r="I502" s="192"/>
      <c r="J502" s="193">
        <f>ROUND(I502*H502,2)</f>
        <v>0</v>
      </c>
      <c r="K502" s="194"/>
      <c r="L502" s="39"/>
      <c r="M502" s="195" t="s">
        <v>1</v>
      </c>
      <c r="N502" s="196" t="s">
        <v>38</v>
      </c>
      <c r="O502" s="71"/>
      <c r="P502" s="197">
        <f>O502*H502</f>
        <v>0</v>
      </c>
      <c r="Q502" s="197">
        <v>1.0000000000000001E-5</v>
      </c>
      <c r="R502" s="197">
        <f>Q502*H502</f>
        <v>5.0000000000000001E-4</v>
      </c>
      <c r="S502" s="197">
        <v>0</v>
      </c>
      <c r="T502" s="198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9" t="s">
        <v>320</v>
      </c>
      <c r="AT502" s="199" t="s">
        <v>122</v>
      </c>
      <c r="AU502" s="199" t="s">
        <v>127</v>
      </c>
      <c r="AY502" s="17" t="s">
        <v>119</v>
      </c>
      <c r="BE502" s="200">
        <f>IF(N502="základní",J502,0)</f>
        <v>0</v>
      </c>
      <c r="BF502" s="200">
        <f>IF(N502="snížená",J502,0)</f>
        <v>0</v>
      </c>
      <c r="BG502" s="200">
        <f>IF(N502="zákl. přenesená",J502,0)</f>
        <v>0</v>
      </c>
      <c r="BH502" s="200">
        <f>IF(N502="sníž. přenesená",J502,0)</f>
        <v>0</v>
      </c>
      <c r="BI502" s="200">
        <f>IF(N502="nulová",J502,0)</f>
        <v>0</v>
      </c>
      <c r="BJ502" s="17" t="s">
        <v>127</v>
      </c>
      <c r="BK502" s="200">
        <f>ROUND(I502*H502,2)</f>
        <v>0</v>
      </c>
      <c r="BL502" s="17" t="s">
        <v>320</v>
      </c>
      <c r="BM502" s="199" t="s">
        <v>2810</v>
      </c>
    </row>
    <row r="503" spans="1:65" s="13" customFormat="1" ht="11.25">
      <c r="B503" s="201"/>
      <c r="C503" s="202"/>
      <c r="D503" s="203" t="s">
        <v>129</v>
      </c>
      <c r="E503" s="204" t="s">
        <v>1</v>
      </c>
      <c r="F503" s="205" t="s">
        <v>2509</v>
      </c>
      <c r="G503" s="202"/>
      <c r="H503" s="204" t="s">
        <v>1</v>
      </c>
      <c r="I503" s="206"/>
      <c r="J503" s="202"/>
      <c r="K503" s="202"/>
      <c r="L503" s="207"/>
      <c r="M503" s="208"/>
      <c r="N503" s="209"/>
      <c r="O503" s="209"/>
      <c r="P503" s="209"/>
      <c r="Q503" s="209"/>
      <c r="R503" s="209"/>
      <c r="S503" s="209"/>
      <c r="T503" s="210"/>
      <c r="AT503" s="211" t="s">
        <v>129</v>
      </c>
      <c r="AU503" s="211" t="s">
        <v>127</v>
      </c>
      <c r="AV503" s="13" t="s">
        <v>80</v>
      </c>
      <c r="AW503" s="13" t="s">
        <v>30</v>
      </c>
      <c r="AX503" s="13" t="s">
        <v>72</v>
      </c>
      <c r="AY503" s="211" t="s">
        <v>119</v>
      </c>
    </row>
    <row r="504" spans="1:65" s="14" customFormat="1" ht="11.25">
      <c r="B504" s="212"/>
      <c r="C504" s="213"/>
      <c r="D504" s="203" t="s">
        <v>129</v>
      </c>
      <c r="E504" s="214" t="s">
        <v>1</v>
      </c>
      <c r="F504" s="215" t="s">
        <v>497</v>
      </c>
      <c r="G504" s="213"/>
      <c r="H504" s="216">
        <v>50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129</v>
      </c>
      <c r="AU504" s="222" t="s">
        <v>127</v>
      </c>
      <c r="AV504" s="14" t="s">
        <v>127</v>
      </c>
      <c r="AW504" s="14" t="s">
        <v>30</v>
      </c>
      <c r="AX504" s="14" t="s">
        <v>80</v>
      </c>
      <c r="AY504" s="222" t="s">
        <v>119</v>
      </c>
    </row>
    <row r="505" spans="1:65" s="2" customFormat="1" ht="16.5" customHeight="1">
      <c r="A505" s="34"/>
      <c r="B505" s="35"/>
      <c r="C505" s="187" t="s">
        <v>1076</v>
      </c>
      <c r="D505" s="187" t="s">
        <v>122</v>
      </c>
      <c r="E505" s="188" t="s">
        <v>2064</v>
      </c>
      <c r="F505" s="189" t="s">
        <v>2065</v>
      </c>
      <c r="G505" s="190" t="s">
        <v>125</v>
      </c>
      <c r="H505" s="191">
        <v>42.91</v>
      </c>
      <c r="I505" s="192"/>
      <c r="J505" s="193">
        <f>ROUND(I505*H505,2)</f>
        <v>0</v>
      </c>
      <c r="K505" s="194"/>
      <c r="L505" s="39"/>
      <c r="M505" s="195" t="s">
        <v>1</v>
      </c>
      <c r="N505" s="196" t="s">
        <v>38</v>
      </c>
      <c r="O505" s="71"/>
      <c r="P505" s="197">
        <f>O505*H505</f>
        <v>0</v>
      </c>
      <c r="Q505" s="197">
        <v>0</v>
      </c>
      <c r="R505" s="197">
        <f>Q505*H505</f>
        <v>0</v>
      </c>
      <c r="S505" s="197">
        <v>0</v>
      </c>
      <c r="T505" s="198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9" t="s">
        <v>320</v>
      </c>
      <c r="AT505" s="199" t="s">
        <v>122</v>
      </c>
      <c r="AU505" s="199" t="s">
        <v>127</v>
      </c>
      <c r="AY505" s="17" t="s">
        <v>119</v>
      </c>
      <c r="BE505" s="200">
        <f>IF(N505="základní",J505,0)</f>
        <v>0</v>
      </c>
      <c r="BF505" s="200">
        <f>IF(N505="snížená",J505,0)</f>
        <v>0</v>
      </c>
      <c r="BG505" s="200">
        <f>IF(N505="zákl. přenesená",J505,0)</f>
        <v>0</v>
      </c>
      <c r="BH505" s="200">
        <f>IF(N505="sníž. přenesená",J505,0)</f>
        <v>0</v>
      </c>
      <c r="BI505" s="200">
        <f>IF(N505="nulová",J505,0)</f>
        <v>0</v>
      </c>
      <c r="BJ505" s="17" t="s">
        <v>127</v>
      </c>
      <c r="BK505" s="200">
        <f>ROUND(I505*H505,2)</f>
        <v>0</v>
      </c>
      <c r="BL505" s="17" t="s">
        <v>320</v>
      </c>
      <c r="BM505" s="199" t="s">
        <v>2811</v>
      </c>
    </row>
    <row r="506" spans="1:65" s="2" customFormat="1" ht="16.5" customHeight="1">
      <c r="A506" s="34"/>
      <c r="B506" s="35"/>
      <c r="C506" s="239" t="s">
        <v>1081</v>
      </c>
      <c r="D506" s="239" t="s">
        <v>202</v>
      </c>
      <c r="E506" s="240" t="s">
        <v>2068</v>
      </c>
      <c r="F506" s="241" t="s">
        <v>2069</v>
      </c>
      <c r="G506" s="242" t="s">
        <v>125</v>
      </c>
      <c r="H506" s="243">
        <v>45.055999999999997</v>
      </c>
      <c r="I506" s="244"/>
      <c r="J506" s="245">
        <f>ROUND(I506*H506,2)</f>
        <v>0</v>
      </c>
      <c r="K506" s="246"/>
      <c r="L506" s="247"/>
      <c r="M506" s="248" t="s">
        <v>1</v>
      </c>
      <c r="N506" s="249" t="s">
        <v>38</v>
      </c>
      <c r="O506" s="71"/>
      <c r="P506" s="197">
        <f>O506*H506</f>
        <v>0</v>
      </c>
      <c r="Q506" s="197">
        <v>0</v>
      </c>
      <c r="R506" s="197">
        <f>Q506*H506</f>
        <v>0</v>
      </c>
      <c r="S506" s="197">
        <v>0</v>
      </c>
      <c r="T506" s="198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9" t="s">
        <v>406</v>
      </c>
      <c r="AT506" s="199" t="s">
        <v>202</v>
      </c>
      <c r="AU506" s="199" t="s">
        <v>127</v>
      </c>
      <c r="AY506" s="17" t="s">
        <v>119</v>
      </c>
      <c r="BE506" s="200">
        <f>IF(N506="základní",J506,0)</f>
        <v>0</v>
      </c>
      <c r="BF506" s="200">
        <f>IF(N506="snížená",J506,0)</f>
        <v>0</v>
      </c>
      <c r="BG506" s="200">
        <f>IF(N506="zákl. přenesená",J506,0)</f>
        <v>0</v>
      </c>
      <c r="BH506" s="200">
        <f>IF(N506="sníž. přenesená",J506,0)</f>
        <v>0</v>
      </c>
      <c r="BI506" s="200">
        <f>IF(N506="nulová",J506,0)</f>
        <v>0</v>
      </c>
      <c r="BJ506" s="17" t="s">
        <v>127</v>
      </c>
      <c r="BK506" s="200">
        <f>ROUND(I506*H506,2)</f>
        <v>0</v>
      </c>
      <c r="BL506" s="17" t="s">
        <v>320</v>
      </c>
      <c r="BM506" s="199" t="s">
        <v>2812</v>
      </c>
    </row>
    <row r="507" spans="1:65" s="14" customFormat="1" ht="11.25">
      <c r="B507" s="212"/>
      <c r="C507" s="213"/>
      <c r="D507" s="203" t="s">
        <v>129</v>
      </c>
      <c r="E507" s="213"/>
      <c r="F507" s="215" t="s">
        <v>2813</v>
      </c>
      <c r="G507" s="213"/>
      <c r="H507" s="216">
        <v>45.055999999999997</v>
      </c>
      <c r="I507" s="217"/>
      <c r="J507" s="213"/>
      <c r="K507" s="213"/>
      <c r="L507" s="218"/>
      <c r="M507" s="219"/>
      <c r="N507" s="220"/>
      <c r="O507" s="220"/>
      <c r="P507" s="220"/>
      <c r="Q507" s="220"/>
      <c r="R507" s="220"/>
      <c r="S507" s="220"/>
      <c r="T507" s="221"/>
      <c r="AT507" s="222" t="s">
        <v>129</v>
      </c>
      <c r="AU507" s="222" t="s">
        <v>127</v>
      </c>
      <c r="AV507" s="14" t="s">
        <v>127</v>
      </c>
      <c r="AW507" s="14" t="s">
        <v>4</v>
      </c>
      <c r="AX507" s="14" t="s">
        <v>80</v>
      </c>
      <c r="AY507" s="222" t="s">
        <v>119</v>
      </c>
    </row>
    <row r="508" spans="1:65" s="2" customFormat="1" ht="24.2" customHeight="1">
      <c r="A508" s="34"/>
      <c r="B508" s="35"/>
      <c r="C508" s="187" t="s">
        <v>1086</v>
      </c>
      <c r="D508" s="187" t="s">
        <v>122</v>
      </c>
      <c r="E508" s="188" t="s">
        <v>2073</v>
      </c>
      <c r="F508" s="189" t="s">
        <v>2074</v>
      </c>
      <c r="G508" s="190" t="s">
        <v>125</v>
      </c>
      <c r="H508" s="191">
        <v>20</v>
      </c>
      <c r="I508" s="192"/>
      <c r="J508" s="193">
        <f>ROUND(I508*H508,2)</f>
        <v>0</v>
      </c>
      <c r="K508" s="194"/>
      <c r="L508" s="39"/>
      <c r="M508" s="195" t="s">
        <v>1</v>
      </c>
      <c r="N508" s="196" t="s">
        <v>38</v>
      </c>
      <c r="O508" s="71"/>
      <c r="P508" s="197">
        <f>O508*H508</f>
        <v>0</v>
      </c>
      <c r="Q508" s="197">
        <v>0</v>
      </c>
      <c r="R508" s="197">
        <f>Q508*H508</f>
        <v>0</v>
      </c>
      <c r="S508" s="197">
        <v>0</v>
      </c>
      <c r="T508" s="198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9" t="s">
        <v>320</v>
      </c>
      <c r="AT508" s="199" t="s">
        <v>122</v>
      </c>
      <c r="AU508" s="199" t="s">
        <v>127</v>
      </c>
      <c r="AY508" s="17" t="s">
        <v>119</v>
      </c>
      <c r="BE508" s="200">
        <f>IF(N508="základní",J508,0)</f>
        <v>0</v>
      </c>
      <c r="BF508" s="200">
        <f>IF(N508="snížená",J508,0)</f>
        <v>0</v>
      </c>
      <c r="BG508" s="200">
        <f>IF(N508="zákl. přenesená",J508,0)</f>
        <v>0</v>
      </c>
      <c r="BH508" s="200">
        <f>IF(N508="sníž. přenesená",J508,0)</f>
        <v>0</v>
      </c>
      <c r="BI508" s="200">
        <f>IF(N508="nulová",J508,0)</f>
        <v>0</v>
      </c>
      <c r="BJ508" s="17" t="s">
        <v>127</v>
      </c>
      <c r="BK508" s="200">
        <f>ROUND(I508*H508,2)</f>
        <v>0</v>
      </c>
      <c r="BL508" s="17" t="s">
        <v>320</v>
      </c>
      <c r="BM508" s="199" t="s">
        <v>2814</v>
      </c>
    </row>
    <row r="509" spans="1:65" s="2" customFormat="1" ht="16.5" customHeight="1">
      <c r="A509" s="34"/>
      <c r="B509" s="35"/>
      <c r="C509" s="239" t="s">
        <v>1091</v>
      </c>
      <c r="D509" s="239" t="s">
        <v>202</v>
      </c>
      <c r="E509" s="240" t="s">
        <v>2077</v>
      </c>
      <c r="F509" s="241" t="s">
        <v>2078</v>
      </c>
      <c r="G509" s="242" t="s">
        <v>125</v>
      </c>
      <c r="H509" s="243">
        <v>21</v>
      </c>
      <c r="I509" s="244"/>
      <c r="J509" s="245">
        <f>ROUND(I509*H509,2)</f>
        <v>0</v>
      </c>
      <c r="K509" s="246"/>
      <c r="L509" s="247"/>
      <c r="M509" s="248" t="s">
        <v>1</v>
      </c>
      <c r="N509" s="249" t="s">
        <v>38</v>
      </c>
      <c r="O509" s="71"/>
      <c r="P509" s="197">
        <f>O509*H509</f>
        <v>0</v>
      </c>
      <c r="Q509" s="197">
        <v>0</v>
      </c>
      <c r="R509" s="197">
        <f>Q509*H509</f>
        <v>0</v>
      </c>
      <c r="S509" s="197">
        <v>0</v>
      </c>
      <c r="T509" s="198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99" t="s">
        <v>406</v>
      </c>
      <c r="AT509" s="199" t="s">
        <v>202</v>
      </c>
      <c r="AU509" s="199" t="s">
        <v>127</v>
      </c>
      <c r="AY509" s="17" t="s">
        <v>119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17" t="s">
        <v>127</v>
      </c>
      <c r="BK509" s="200">
        <f>ROUND(I509*H509,2)</f>
        <v>0</v>
      </c>
      <c r="BL509" s="17" t="s">
        <v>320</v>
      </c>
      <c r="BM509" s="199" t="s">
        <v>2815</v>
      </c>
    </row>
    <row r="510" spans="1:65" s="14" customFormat="1" ht="11.25">
      <c r="B510" s="212"/>
      <c r="C510" s="213"/>
      <c r="D510" s="203" t="s">
        <v>129</v>
      </c>
      <c r="E510" s="213"/>
      <c r="F510" s="215" t="s">
        <v>2515</v>
      </c>
      <c r="G510" s="213"/>
      <c r="H510" s="216">
        <v>21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129</v>
      </c>
      <c r="AU510" s="222" t="s">
        <v>127</v>
      </c>
      <c r="AV510" s="14" t="s">
        <v>127</v>
      </c>
      <c r="AW510" s="14" t="s">
        <v>4</v>
      </c>
      <c r="AX510" s="14" t="s">
        <v>80</v>
      </c>
      <c r="AY510" s="222" t="s">
        <v>119</v>
      </c>
    </row>
    <row r="511" spans="1:65" s="2" customFormat="1" ht="24.2" customHeight="1">
      <c r="A511" s="34"/>
      <c r="B511" s="35"/>
      <c r="C511" s="187" t="s">
        <v>1095</v>
      </c>
      <c r="D511" s="187" t="s">
        <v>122</v>
      </c>
      <c r="E511" s="188" t="s">
        <v>2082</v>
      </c>
      <c r="F511" s="189" t="s">
        <v>2083</v>
      </c>
      <c r="G511" s="190" t="s">
        <v>125</v>
      </c>
      <c r="H511" s="191">
        <v>177.40700000000001</v>
      </c>
      <c r="I511" s="192"/>
      <c r="J511" s="193">
        <f>ROUND(I511*H511,2)</f>
        <v>0</v>
      </c>
      <c r="K511" s="194"/>
      <c r="L511" s="39"/>
      <c r="M511" s="195" t="s">
        <v>1</v>
      </c>
      <c r="N511" s="196" t="s">
        <v>38</v>
      </c>
      <c r="O511" s="71"/>
      <c r="P511" s="197">
        <f>O511*H511</f>
        <v>0</v>
      </c>
      <c r="Q511" s="197">
        <v>2.0000000000000001E-4</v>
      </c>
      <c r="R511" s="197">
        <f>Q511*H511</f>
        <v>3.5481400000000003E-2</v>
      </c>
      <c r="S511" s="197">
        <v>0</v>
      </c>
      <c r="T511" s="198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9" t="s">
        <v>320</v>
      </c>
      <c r="AT511" s="199" t="s">
        <v>122</v>
      </c>
      <c r="AU511" s="199" t="s">
        <v>127</v>
      </c>
      <c r="AY511" s="17" t="s">
        <v>119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7" t="s">
        <v>127</v>
      </c>
      <c r="BK511" s="200">
        <f>ROUND(I511*H511,2)</f>
        <v>0</v>
      </c>
      <c r="BL511" s="17" t="s">
        <v>320</v>
      </c>
      <c r="BM511" s="199" t="s">
        <v>2816</v>
      </c>
    </row>
    <row r="512" spans="1:65" s="2" customFormat="1" ht="33" customHeight="1">
      <c r="A512" s="34"/>
      <c r="B512" s="35"/>
      <c r="C512" s="187" t="s">
        <v>1099</v>
      </c>
      <c r="D512" s="187" t="s">
        <v>122</v>
      </c>
      <c r="E512" s="188" t="s">
        <v>2086</v>
      </c>
      <c r="F512" s="189" t="s">
        <v>2087</v>
      </c>
      <c r="G512" s="190" t="s">
        <v>125</v>
      </c>
      <c r="H512" s="191">
        <v>177.40700000000001</v>
      </c>
      <c r="I512" s="192"/>
      <c r="J512" s="193">
        <f>ROUND(I512*H512,2)</f>
        <v>0</v>
      </c>
      <c r="K512" s="194"/>
      <c r="L512" s="39"/>
      <c r="M512" s="195" t="s">
        <v>1</v>
      </c>
      <c r="N512" s="196" t="s">
        <v>38</v>
      </c>
      <c r="O512" s="71"/>
      <c r="P512" s="197">
        <f>O512*H512</f>
        <v>0</v>
      </c>
      <c r="Q512" s="197">
        <v>2.5999999999999998E-4</v>
      </c>
      <c r="R512" s="197">
        <f>Q512*H512</f>
        <v>4.6125819999999998E-2</v>
      </c>
      <c r="S512" s="197">
        <v>0</v>
      </c>
      <c r="T512" s="198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99" t="s">
        <v>320</v>
      </c>
      <c r="AT512" s="199" t="s">
        <v>122</v>
      </c>
      <c r="AU512" s="199" t="s">
        <v>127</v>
      </c>
      <c r="AY512" s="17" t="s">
        <v>119</v>
      </c>
      <c r="BE512" s="200">
        <f>IF(N512="základní",J512,0)</f>
        <v>0</v>
      </c>
      <c r="BF512" s="200">
        <f>IF(N512="snížená",J512,0)</f>
        <v>0</v>
      </c>
      <c r="BG512" s="200">
        <f>IF(N512="zákl. přenesená",J512,0)</f>
        <v>0</v>
      </c>
      <c r="BH512" s="200">
        <f>IF(N512="sníž. přenesená",J512,0)</f>
        <v>0</v>
      </c>
      <c r="BI512" s="200">
        <f>IF(N512="nulová",J512,0)</f>
        <v>0</v>
      </c>
      <c r="BJ512" s="17" t="s">
        <v>127</v>
      </c>
      <c r="BK512" s="200">
        <f>ROUND(I512*H512,2)</f>
        <v>0</v>
      </c>
      <c r="BL512" s="17" t="s">
        <v>320</v>
      </c>
      <c r="BM512" s="199" t="s">
        <v>2817</v>
      </c>
    </row>
    <row r="513" spans="2:51" s="13" customFormat="1" ht="11.25">
      <c r="B513" s="201"/>
      <c r="C513" s="202"/>
      <c r="D513" s="203" t="s">
        <v>129</v>
      </c>
      <c r="E513" s="204" t="s">
        <v>1</v>
      </c>
      <c r="F513" s="205" t="s">
        <v>2089</v>
      </c>
      <c r="G513" s="202"/>
      <c r="H513" s="204" t="s">
        <v>1</v>
      </c>
      <c r="I513" s="206"/>
      <c r="J513" s="202"/>
      <c r="K513" s="202"/>
      <c r="L513" s="207"/>
      <c r="M513" s="208"/>
      <c r="N513" s="209"/>
      <c r="O513" s="209"/>
      <c r="P513" s="209"/>
      <c r="Q513" s="209"/>
      <c r="R513" s="209"/>
      <c r="S513" s="209"/>
      <c r="T513" s="210"/>
      <c r="AT513" s="211" t="s">
        <v>129</v>
      </c>
      <c r="AU513" s="211" t="s">
        <v>127</v>
      </c>
      <c r="AV513" s="13" t="s">
        <v>80</v>
      </c>
      <c r="AW513" s="13" t="s">
        <v>30</v>
      </c>
      <c r="AX513" s="13" t="s">
        <v>72</v>
      </c>
      <c r="AY513" s="211" t="s">
        <v>119</v>
      </c>
    </row>
    <row r="514" spans="2:51" s="14" customFormat="1" ht="11.25">
      <c r="B514" s="212"/>
      <c r="C514" s="213"/>
      <c r="D514" s="203" t="s">
        <v>129</v>
      </c>
      <c r="E514" s="214" t="s">
        <v>1</v>
      </c>
      <c r="F514" s="215" t="s">
        <v>133</v>
      </c>
      <c r="G514" s="213"/>
      <c r="H514" s="216">
        <v>42.91</v>
      </c>
      <c r="I514" s="217"/>
      <c r="J514" s="213"/>
      <c r="K514" s="213"/>
      <c r="L514" s="218"/>
      <c r="M514" s="219"/>
      <c r="N514" s="220"/>
      <c r="O514" s="220"/>
      <c r="P514" s="220"/>
      <c r="Q514" s="220"/>
      <c r="R514" s="220"/>
      <c r="S514" s="220"/>
      <c r="T514" s="221"/>
      <c r="AT514" s="222" t="s">
        <v>129</v>
      </c>
      <c r="AU514" s="222" t="s">
        <v>127</v>
      </c>
      <c r="AV514" s="14" t="s">
        <v>127</v>
      </c>
      <c r="AW514" s="14" t="s">
        <v>30</v>
      </c>
      <c r="AX514" s="14" t="s">
        <v>72</v>
      </c>
      <c r="AY514" s="222" t="s">
        <v>119</v>
      </c>
    </row>
    <row r="515" spans="2:51" s="13" customFormat="1" ht="11.25">
      <c r="B515" s="201"/>
      <c r="C515" s="202"/>
      <c r="D515" s="203" t="s">
        <v>129</v>
      </c>
      <c r="E515" s="204" t="s">
        <v>1</v>
      </c>
      <c r="F515" s="205" t="s">
        <v>2097</v>
      </c>
      <c r="G515" s="202"/>
      <c r="H515" s="204" t="s">
        <v>1</v>
      </c>
      <c r="I515" s="206"/>
      <c r="J515" s="202"/>
      <c r="K515" s="202"/>
      <c r="L515" s="207"/>
      <c r="M515" s="208"/>
      <c r="N515" s="209"/>
      <c r="O515" s="209"/>
      <c r="P515" s="209"/>
      <c r="Q515" s="209"/>
      <c r="R515" s="209"/>
      <c r="S515" s="209"/>
      <c r="T515" s="210"/>
      <c r="AT515" s="211" t="s">
        <v>129</v>
      </c>
      <c r="AU515" s="211" t="s">
        <v>127</v>
      </c>
      <c r="AV515" s="13" t="s">
        <v>80</v>
      </c>
      <c r="AW515" s="13" t="s">
        <v>30</v>
      </c>
      <c r="AX515" s="13" t="s">
        <v>72</v>
      </c>
      <c r="AY515" s="211" t="s">
        <v>119</v>
      </c>
    </row>
    <row r="516" spans="2:51" s="13" customFormat="1" ht="11.25">
      <c r="B516" s="201"/>
      <c r="C516" s="202"/>
      <c r="D516" s="203" t="s">
        <v>129</v>
      </c>
      <c r="E516" s="204" t="s">
        <v>1</v>
      </c>
      <c r="F516" s="205" t="s">
        <v>232</v>
      </c>
      <c r="G516" s="202"/>
      <c r="H516" s="204" t="s">
        <v>1</v>
      </c>
      <c r="I516" s="206"/>
      <c r="J516" s="202"/>
      <c r="K516" s="202"/>
      <c r="L516" s="207"/>
      <c r="M516" s="208"/>
      <c r="N516" s="209"/>
      <c r="O516" s="209"/>
      <c r="P516" s="209"/>
      <c r="Q516" s="209"/>
      <c r="R516" s="209"/>
      <c r="S516" s="209"/>
      <c r="T516" s="210"/>
      <c r="AT516" s="211" t="s">
        <v>129</v>
      </c>
      <c r="AU516" s="211" t="s">
        <v>127</v>
      </c>
      <c r="AV516" s="13" t="s">
        <v>80</v>
      </c>
      <c r="AW516" s="13" t="s">
        <v>30</v>
      </c>
      <c r="AX516" s="13" t="s">
        <v>72</v>
      </c>
      <c r="AY516" s="211" t="s">
        <v>119</v>
      </c>
    </row>
    <row r="517" spans="2:51" s="14" customFormat="1" ht="11.25">
      <c r="B517" s="212"/>
      <c r="C517" s="213"/>
      <c r="D517" s="203" t="s">
        <v>129</v>
      </c>
      <c r="E517" s="214" t="s">
        <v>1</v>
      </c>
      <c r="F517" s="215" t="s">
        <v>2818</v>
      </c>
      <c r="G517" s="213"/>
      <c r="H517" s="216">
        <v>24.923999999999996</v>
      </c>
      <c r="I517" s="217"/>
      <c r="J517" s="213"/>
      <c r="K517" s="213"/>
      <c r="L517" s="218"/>
      <c r="M517" s="219"/>
      <c r="N517" s="220"/>
      <c r="O517" s="220"/>
      <c r="P517" s="220"/>
      <c r="Q517" s="220"/>
      <c r="R517" s="220"/>
      <c r="S517" s="220"/>
      <c r="T517" s="221"/>
      <c r="AT517" s="222" t="s">
        <v>129</v>
      </c>
      <c r="AU517" s="222" t="s">
        <v>127</v>
      </c>
      <c r="AV517" s="14" t="s">
        <v>127</v>
      </c>
      <c r="AW517" s="14" t="s">
        <v>30</v>
      </c>
      <c r="AX517" s="14" t="s">
        <v>72</v>
      </c>
      <c r="AY517" s="222" t="s">
        <v>119</v>
      </c>
    </row>
    <row r="518" spans="2:51" s="13" customFormat="1" ht="11.25">
      <c r="B518" s="201"/>
      <c r="C518" s="202"/>
      <c r="D518" s="203" t="s">
        <v>129</v>
      </c>
      <c r="E518" s="204" t="s">
        <v>1</v>
      </c>
      <c r="F518" s="205" t="s">
        <v>234</v>
      </c>
      <c r="G518" s="202"/>
      <c r="H518" s="204" t="s">
        <v>1</v>
      </c>
      <c r="I518" s="206"/>
      <c r="J518" s="202"/>
      <c r="K518" s="202"/>
      <c r="L518" s="207"/>
      <c r="M518" s="208"/>
      <c r="N518" s="209"/>
      <c r="O518" s="209"/>
      <c r="P518" s="209"/>
      <c r="Q518" s="209"/>
      <c r="R518" s="209"/>
      <c r="S518" s="209"/>
      <c r="T518" s="210"/>
      <c r="AT518" s="211" t="s">
        <v>129</v>
      </c>
      <c r="AU518" s="211" t="s">
        <v>127</v>
      </c>
      <c r="AV518" s="13" t="s">
        <v>80</v>
      </c>
      <c r="AW518" s="13" t="s">
        <v>30</v>
      </c>
      <c r="AX518" s="13" t="s">
        <v>72</v>
      </c>
      <c r="AY518" s="211" t="s">
        <v>119</v>
      </c>
    </row>
    <row r="519" spans="2:51" s="14" customFormat="1" ht="11.25">
      <c r="B519" s="212"/>
      <c r="C519" s="213"/>
      <c r="D519" s="203" t="s">
        <v>129</v>
      </c>
      <c r="E519" s="214" t="s">
        <v>1</v>
      </c>
      <c r="F519" s="215" t="s">
        <v>2819</v>
      </c>
      <c r="G519" s="213"/>
      <c r="H519" s="216">
        <v>15.677999999999999</v>
      </c>
      <c r="I519" s="217"/>
      <c r="J519" s="213"/>
      <c r="K519" s="213"/>
      <c r="L519" s="218"/>
      <c r="M519" s="219"/>
      <c r="N519" s="220"/>
      <c r="O519" s="220"/>
      <c r="P519" s="220"/>
      <c r="Q519" s="220"/>
      <c r="R519" s="220"/>
      <c r="S519" s="220"/>
      <c r="T519" s="221"/>
      <c r="AT519" s="222" t="s">
        <v>129</v>
      </c>
      <c r="AU519" s="222" t="s">
        <v>127</v>
      </c>
      <c r="AV519" s="14" t="s">
        <v>127</v>
      </c>
      <c r="AW519" s="14" t="s">
        <v>30</v>
      </c>
      <c r="AX519" s="14" t="s">
        <v>72</v>
      </c>
      <c r="AY519" s="222" t="s">
        <v>119</v>
      </c>
    </row>
    <row r="520" spans="2:51" s="13" customFormat="1" ht="11.25">
      <c r="B520" s="201"/>
      <c r="C520" s="202"/>
      <c r="D520" s="203" t="s">
        <v>129</v>
      </c>
      <c r="E520" s="204" t="s">
        <v>1</v>
      </c>
      <c r="F520" s="205" t="s">
        <v>225</v>
      </c>
      <c r="G520" s="202"/>
      <c r="H520" s="204" t="s">
        <v>1</v>
      </c>
      <c r="I520" s="206"/>
      <c r="J520" s="202"/>
      <c r="K520" s="202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129</v>
      </c>
      <c r="AU520" s="211" t="s">
        <v>127</v>
      </c>
      <c r="AV520" s="13" t="s">
        <v>80</v>
      </c>
      <c r="AW520" s="13" t="s">
        <v>30</v>
      </c>
      <c r="AX520" s="13" t="s">
        <v>72</v>
      </c>
      <c r="AY520" s="211" t="s">
        <v>119</v>
      </c>
    </row>
    <row r="521" spans="2:51" s="14" customFormat="1" ht="11.25">
      <c r="B521" s="212"/>
      <c r="C521" s="213"/>
      <c r="D521" s="203" t="s">
        <v>129</v>
      </c>
      <c r="E521" s="214" t="s">
        <v>1</v>
      </c>
      <c r="F521" s="215" t="s">
        <v>2820</v>
      </c>
      <c r="G521" s="213"/>
      <c r="H521" s="216">
        <v>37.454000000000001</v>
      </c>
      <c r="I521" s="217"/>
      <c r="J521" s="213"/>
      <c r="K521" s="213"/>
      <c r="L521" s="218"/>
      <c r="M521" s="219"/>
      <c r="N521" s="220"/>
      <c r="O521" s="220"/>
      <c r="P521" s="220"/>
      <c r="Q521" s="220"/>
      <c r="R521" s="220"/>
      <c r="S521" s="220"/>
      <c r="T521" s="221"/>
      <c r="AT521" s="222" t="s">
        <v>129</v>
      </c>
      <c r="AU521" s="222" t="s">
        <v>127</v>
      </c>
      <c r="AV521" s="14" t="s">
        <v>127</v>
      </c>
      <c r="AW521" s="14" t="s">
        <v>30</v>
      </c>
      <c r="AX521" s="14" t="s">
        <v>72</v>
      </c>
      <c r="AY521" s="222" t="s">
        <v>119</v>
      </c>
    </row>
    <row r="522" spans="2:51" s="13" customFormat="1" ht="11.25">
      <c r="B522" s="201"/>
      <c r="C522" s="202"/>
      <c r="D522" s="203" t="s">
        <v>129</v>
      </c>
      <c r="E522" s="204" t="s">
        <v>1</v>
      </c>
      <c r="F522" s="205" t="s">
        <v>1528</v>
      </c>
      <c r="G522" s="202"/>
      <c r="H522" s="204" t="s">
        <v>1</v>
      </c>
      <c r="I522" s="206"/>
      <c r="J522" s="202"/>
      <c r="K522" s="202"/>
      <c r="L522" s="207"/>
      <c r="M522" s="208"/>
      <c r="N522" s="209"/>
      <c r="O522" s="209"/>
      <c r="P522" s="209"/>
      <c r="Q522" s="209"/>
      <c r="R522" s="209"/>
      <c r="S522" s="209"/>
      <c r="T522" s="210"/>
      <c r="AT522" s="211" t="s">
        <v>129</v>
      </c>
      <c r="AU522" s="211" t="s">
        <v>127</v>
      </c>
      <c r="AV522" s="13" t="s">
        <v>80</v>
      </c>
      <c r="AW522" s="13" t="s">
        <v>30</v>
      </c>
      <c r="AX522" s="13" t="s">
        <v>72</v>
      </c>
      <c r="AY522" s="211" t="s">
        <v>119</v>
      </c>
    </row>
    <row r="523" spans="2:51" s="14" customFormat="1" ht="11.25">
      <c r="B523" s="212"/>
      <c r="C523" s="213"/>
      <c r="D523" s="203" t="s">
        <v>129</v>
      </c>
      <c r="E523" s="214" t="s">
        <v>1</v>
      </c>
      <c r="F523" s="215" t="s">
        <v>2821</v>
      </c>
      <c r="G523" s="213"/>
      <c r="H523" s="216">
        <v>50.131999999999991</v>
      </c>
      <c r="I523" s="217"/>
      <c r="J523" s="213"/>
      <c r="K523" s="213"/>
      <c r="L523" s="218"/>
      <c r="M523" s="219"/>
      <c r="N523" s="220"/>
      <c r="O523" s="220"/>
      <c r="P523" s="220"/>
      <c r="Q523" s="220"/>
      <c r="R523" s="220"/>
      <c r="S523" s="220"/>
      <c r="T523" s="221"/>
      <c r="AT523" s="222" t="s">
        <v>129</v>
      </c>
      <c r="AU523" s="222" t="s">
        <v>127</v>
      </c>
      <c r="AV523" s="14" t="s">
        <v>127</v>
      </c>
      <c r="AW523" s="14" t="s">
        <v>30</v>
      </c>
      <c r="AX523" s="14" t="s">
        <v>72</v>
      </c>
      <c r="AY523" s="222" t="s">
        <v>119</v>
      </c>
    </row>
    <row r="524" spans="2:51" s="13" customFormat="1" ht="11.25">
      <c r="B524" s="201"/>
      <c r="C524" s="202"/>
      <c r="D524" s="203" t="s">
        <v>129</v>
      </c>
      <c r="E524" s="204" t="s">
        <v>1</v>
      </c>
      <c r="F524" s="205" t="s">
        <v>248</v>
      </c>
      <c r="G524" s="202"/>
      <c r="H524" s="204" t="s">
        <v>1</v>
      </c>
      <c r="I524" s="206"/>
      <c r="J524" s="202"/>
      <c r="K524" s="202"/>
      <c r="L524" s="207"/>
      <c r="M524" s="208"/>
      <c r="N524" s="209"/>
      <c r="O524" s="209"/>
      <c r="P524" s="209"/>
      <c r="Q524" s="209"/>
      <c r="R524" s="209"/>
      <c r="S524" s="209"/>
      <c r="T524" s="210"/>
      <c r="AT524" s="211" t="s">
        <v>129</v>
      </c>
      <c r="AU524" s="211" t="s">
        <v>127</v>
      </c>
      <c r="AV524" s="13" t="s">
        <v>80</v>
      </c>
      <c r="AW524" s="13" t="s">
        <v>30</v>
      </c>
      <c r="AX524" s="13" t="s">
        <v>72</v>
      </c>
      <c r="AY524" s="211" t="s">
        <v>119</v>
      </c>
    </row>
    <row r="525" spans="2:51" s="14" customFormat="1" ht="11.25">
      <c r="B525" s="212"/>
      <c r="C525" s="213"/>
      <c r="D525" s="203" t="s">
        <v>129</v>
      </c>
      <c r="E525" s="214" t="s">
        <v>1</v>
      </c>
      <c r="F525" s="215" t="s">
        <v>2822</v>
      </c>
      <c r="G525" s="213"/>
      <c r="H525" s="216">
        <v>17.898</v>
      </c>
      <c r="I525" s="217"/>
      <c r="J525" s="213"/>
      <c r="K525" s="213"/>
      <c r="L525" s="218"/>
      <c r="M525" s="219"/>
      <c r="N525" s="220"/>
      <c r="O525" s="220"/>
      <c r="P525" s="220"/>
      <c r="Q525" s="220"/>
      <c r="R525" s="220"/>
      <c r="S525" s="220"/>
      <c r="T525" s="221"/>
      <c r="AT525" s="222" t="s">
        <v>129</v>
      </c>
      <c r="AU525" s="222" t="s">
        <v>127</v>
      </c>
      <c r="AV525" s="14" t="s">
        <v>127</v>
      </c>
      <c r="AW525" s="14" t="s">
        <v>30</v>
      </c>
      <c r="AX525" s="14" t="s">
        <v>72</v>
      </c>
      <c r="AY525" s="222" t="s">
        <v>119</v>
      </c>
    </row>
    <row r="526" spans="2:51" s="13" customFormat="1" ht="11.25">
      <c r="B526" s="201"/>
      <c r="C526" s="202"/>
      <c r="D526" s="203" t="s">
        <v>129</v>
      </c>
      <c r="E526" s="204" t="s">
        <v>1</v>
      </c>
      <c r="F526" s="205" t="s">
        <v>246</v>
      </c>
      <c r="G526" s="202"/>
      <c r="H526" s="204" t="s">
        <v>1</v>
      </c>
      <c r="I526" s="206"/>
      <c r="J526" s="202"/>
      <c r="K526" s="202"/>
      <c r="L526" s="207"/>
      <c r="M526" s="208"/>
      <c r="N526" s="209"/>
      <c r="O526" s="209"/>
      <c r="P526" s="209"/>
      <c r="Q526" s="209"/>
      <c r="R526" s="209"/>
      <c r="S526" s="209"/>
      <c r="T526" s="210"/>
      <c r="AT526" s="211" t="s">
        <v>129</v>
      </c>
      <c r="AU526" s="211" t="s">
        <v>127</v>
      </c>
      <c r="AV526" s="13" t="s">
        <v>80</v>
      </c>
      <c r="AW526" s="13" t="s">
        <v>30</v>
      </c>
      <c r="AX526" s="13" t="s">
        <v>72</v>
      </c>
      <c r="AY526" s="211" t="s">
        <v>119</v>
      </c>
    </row>
    <row r="527" spans="2:51" s="14" customFormat="1" ht="11.25">
      <c r="B527" s="212"/>
      <c r="C527" s="213"/>
      <c r="D527" s="203" t="s">
        <v>129</v>
      </c>
      <c r="E527" s="214" t="s">
        <v>1</v>
      </c>
      <c r="F527" s="215" t="s">
        <v>2823</v>
      </c>
      <c r="G527" s="213"/>
      <c r="H527" s="216">
        <v>12.798</v>
      </c>
      <c r="I527" s="217"/>
      <c r="J527" s="213"/>
      <c r="K527" s="213"/>
      <c r="L527" s="218"/>
      <c r="M527" s="219"/>
      <c r="N527" s="220"/>
      <c r="O527" s="220"/>
      <c r="P527" s="220"/>
      <c r="Q527" s="220"/>
      <c r="R527" s="220"/>
      <c r="S527" s="220"/>
      <c r="T527" s="221"/>
      <c r="AT527" s="222" t="s">
        <v>129</v>
      </c>
      <c r="AU527" s="222" t="s">
        <v>127</v>
      </c>
      <c r="AV527" s="14" t="s">
        <v>127</v>
      </c>
      <c r="AW527" s="14" t="s">
        <v>30</v>
      </c>
      <c r="AX527" s="14" t="s">
        <v>72</v>
      </c>
      <c r="AY527" s="222" t="s">
        <v>119</v>
      </c>
    </row>
    <row r="528" spans="2:51" s="13" customFormat="1" ht="11.25">
      <c r="B528" s="201"/>
      <c r="C528" s="202"/>
      <c r="D528" s="203" t="s">
        <v>129</v>
      </c>
      <c r="E528" s="204" t="s">
        <v>1</v>
      </c>
      <c r="F528" s="205" t="s">
        <v>2524</v>
      </c>
      <c r="G528" s="202"/>
      <c r="H528" s="204" t="s">
        <v>1</v>
      </c>
      <c r="I528" s="206"/>
      <c r="J528" s="202"/>
      <c r="K528" s="202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129</v>
      </c>
      <c r="AU528" s="211" t="s">
        <v>127</v>
      </c>
      <c r="AV528" s="13" t="s">
        <v>80</v>
      </c>
      <c r="AW528" s="13" t="s">
        <v>30</v>
      </c>
      <c r="AX528" s="13" t="s">
        <v>72</v>
      </c>
      <c r="AY528" s="211" t="s">
        <v>119</v>
      </c>
    </row>
    <row r="529" spans="1:65" s="14" customFormat="1" ht="11.25">
      <c r="B529" s="212"/>
      <c r="C529" s="213"/>
      <c r="D529" s="203" t="s">
        <v>129</v>
      </c>
      <c r="E529" s="214" t="s">
        <v>1</v>
      </c>
      <c r="F529" s="215" t="s">
        <v>2824</v>
      </c>
      <c r="G529" s="213"/>
      <c r="H529" s="216">
        <v>-24.387</v>
      </c>
      <c r="I529" s="217"/>
      <c r="J529" s="213"/>
      <c r="K529" s="213"/>
      <c r="L529" s="218"/>
      <c r="M529" s="219"/>
      <c r="N529" s="220"/>
      <c r="O529" s="220"/>
      <c r="P529" s="220"/>
      <c r="Q529" s="220"/>
      <c r="R529" s="220"/>
      <c r="S529" s="220"/>
      <c r="T529" s="221"/>
      <c r="AT529" s="222" t="s">
        <v>129</v>
      </c>
      <c r="AU529" s="222" t="s">
        <v>127</v>
      </c>
      <c r="AV529" s="14" t="s">
        <v>127</v>
      </c>
      <c r="AW529" s="14" t="s">
        <v>30</v>
      </c>
      <c r="AX529" s="14" t="s">
        <v>72</v>
      </c>
      <c r="AY529" s="222" t="s">
        <v>119</v>
      </c>
    </row>
    <row r="530" spans="1:65" s="15" customFormat="1" ht="11.25">
      <c r="B530" s="223"/>
      <c r="C530" s="224"/>
      <c r="D530" s="203" t="s">
        <v>129</v>
      </c>
      <c r="E530" s="225" t="s">
        <v>1</v>
      </c>
      <c r="F530" s="226" t="s">
        <v>138</v>
      </c>
      <c r="G530" s="224"/>
      <c r="H530" s="227">
        <v>177.40699999999995</v>
      </c>
      <c r="I530" s="228"/>
      <c r="J530" s="224"/>
      <c r="K530" s="224"/>
      <c r="L530" s="229"/>
      <c r="M530" s="230"/>
      <c r="N530" s="231"/>
      <c r="O530" s="231"/>
      <c r="P530" s="231"/>
      <c r="Q530" s="231"/>
      <c r="R530" s="231"/>
      <c r="S530" s="231"/>
      <c r="T530" s="232"/>
      <c r="AT530" s="233" t="s">
        <v>129</v>
      </c>
      <c r="AU530" s="233" t="s">
        <v>127</v>
      </c>
      <c r="AV530" s="15" t="s">
        <v>126</v>
      </c>
      <c r="AW530" s="15" t="s">
        <v>30</v>
      </c>
      <c r="AX530" s="15" t="s">
        <v>80</v>
      </c>
      <c r="AY530" s="233" t="s">
        <v>119</v>
      </c>
    </row>
    <row r="531" spans="1:65" s="2" customFormat="1" ht="24.2" customHeight="1">
      <c r="A531" s="34"/>
      <c r="B531" s="35"/>
      <c r="C531" s="187" t="s">
        <v>1103</v>
      </c>
      <c r="D531" s="187" t="s">
        <v>122</v>
      </c>
      <c r="E531" s="188" t="s">
        <v>2093</v>
      </c>
      <c r="F531" s="189" t="s">
        <v>2094</v>
      </c>
      <c r="G531" s="190" t="s">
        <v>125</v>
      </c>
      <c r="H531" s="191">
        <v>10.109</v>
      </c>
      <c r="I531" s="192"/>
      <c r="J531" s="193">
        <f>ROUND(I531*H531,2)</f>
        <v>0</v>
      </c>
      <c r="K531" s="194"/>
      <c r="L531" s="39"/>
      <c r="M531" s="195" t="s">
        <v>1</v>
      </c>
      <c r="N531" s="196" t="s">
        <v>38</v>
      </c>
      <c r="O531" s="71"/>
      <c r="P531" s="197">
        <f>O531*H531</f>
        <v>0</v>
      </c>
      <c r="Q531" s="197">
        <v>0</v>
      </c>
      <c r="R531" s="197">
        <f>Q531*H531</f>
        <v>0</v>
      </c>
      <c r="S531" s="197">
        <v>0</v>
      </c>
      <c r="T531" s="198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9" t="s">
        <v>320</v>
      </c>
      <c r="AT531" s="199" t="s">
        <v>122</v>
      </c>
      <c r="AU531" s="199" t="s">
        <v>127</v>
      </c>
      <c r="AY531" s="17" t="s">
        <v>119</v>
      </c>
      <c r="BE531" s="200">
        <f>IF(N531="základní",J531,0)</f>
        <v>0</v>
      </c>
      <c r="BF531" s="200">
        <f>IF(N531="snížená",J531,0)</f>
        <v>0</v>
      </c>
      <c r="BG531" s="200">
        <f>IF(N531="zákl. přenesená",J531,0)</f>
        <v>0</v>
      </c>
      <c r="BH531" s="200">
        <f>IF(N531="sníž. přenesená",J531,0)</f>
        <v>0</v>
      </c>
      <c r="BI531" s="200">
        <f>IF(N531="nulová",J531,0)</f>
        <v>0</v>
      </c>
      <c r="BJ531" s="17" t="s">
        <v>127</v>
      </c>
      <c r="BK531" s="200">
        <f>ROUND(I531*H531,2)</f>
        <v>0</v>
      </c>
      <c r="BL531" s="17" t="s">
        <v>320</v>
      </c>
      <c r="BM531" s="199" t="s">
        <v>2825</v>
      </c>
    </row>
    <row r="532" spans="1:65" s="13" customFormat="1" ht="11.25">
      <c r="B532" s="201"/>
      <c r="C532" s="202"/>
      <c r="D532" s="203" t="s">
        <v>129</v>
      </c>
      <c r="E532" s="204" t="s">
        <v>1</v>
      </c>
      <c r="F532" s="205" t="s">
        <v>2089</v>
      </c>
      <c r="G532" s="202"/>
      <c r="H532" s="204" t="s">
        <v>1</v>
      </c>
      <c r="I532" s="206"/>
      <c r="J532" s="202"/>
      <c r="K532" s="202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129</v>
      </c>
      <c r="AU532" s="211" t="s">
        <v>127</v>
      </c>
      <c r="AV532" s="13" t="s">
        <v>80</v>
      </c>
      <c r="AW532" s="13" t="s">
        <v>30</v>
      </c>
      <c r="AX532" s="13" t="s">
        <v>72</v>
      </c>
      <c r="AY532" s="211" t="s">
        <v>119</v>
      </c>
    </row>
    <row r="533" spans="1:65" s="13" customFormat="1" ht="11.25">
      <c r="B533" s="201"/>
      <c r="C533" s="202"/>
      <c r="D533" s="203" t="s">
        <v>129</v>
      </c>
      <c r="E533" s="204" t="s">
        <v>1</v>
      </c>
      <c r="F533" s="205" t="s">
        <v>1381</v>
      </c>
      <c r="G533" s="202"/>
      <c r="H533" s="204" t="s">
        <v>1</v>
      </c>
      <c r="I533" s="206"/>
      <c r="J533" s="202"/>
      <c r="K533" s="202"/>
      <c r="L533" s="207"/>
      <c r="M533" s="208"/>
      <c r="N533" s="209"/>
      <c r="O533" s="209"/>
      <c r="P533" s="209"/>
      <c r="Q533" s="209"/>
      <c r="R533" s="209"/>
      <c r="S533" s="209"/>
      <c r="T533" s="210"/>
      <c r="AT533" s="211" t="s">
        <v>129</v>
      </c>
      <c r="AU533" s="211" t="s">
        <v>127</v>
      </c>
      <c r="AV533" s="13" t="s">
        <v>80</v>
      </c>
      <c r="AW533" s="13" t="s">
        <v>30</v>
      </c>
      <c r="AX533" s="13" t="s">
        <v>72</v>
      </c>
      <c r="AY533" s="211" t="s">
        <v>119</v>
      </c>
    </row>
    <row r="534" spans="1:65" s="14" customFormat="1" ht="11.25">
      <c r="B534" s="212"/>
      <c r="C534" s="213"/>
      <c r="D534" s="203" t="s">
        <v>129</v>
      </c>
      <c r="E534" s="214" t="s">
        <v>1</v>
      </c>
      <c r="F534" s="215" t="s">
        <v>2826</v>
      </c>
      <c r="G534" s="213"/>
      <c r="H534" s="216">
        <v>3.8</v>
      </c>
      <c r="I534" s="217"/>
      <c r="J534" s="213"/>
      <c r="K534" s="213"/>
      <c r="L534" s="218"/>
      <c r="M534" s="219"/>
      <c r="N534" s="220"/>
      <c r="O534" s="220"/>
      <c r="P534" s="220"/>
      <c r="Q534" s="220"/>
      <c r="R534" s="220"/>
      <c r="S534" s="220"/>
      <c r="T534" s="221"/>
      <c r="AT534" s="222" t="s">
        <v>129</v>
      </c>
      <c r="AU534" s="222" t="s">
        <v>127</v>
      </c>
      <c r="AV534" s="14" t="s">
        <v>127</v>
      </c>
      <c r="AW534" s="14" t="s">
        <v>30</v>
      </c>
      <c r="AX534" s="14" t="s">
        <v>72</v>
      </c>
      <c r="AY534" s="222" t="s">
        <v>119</v>
      </c>
    </row>
    <row r="535" spans="1:65" s="13" customFormat="1" ht="11.25">
      <c r="B535" s="201"/>
      <c r="C535" s="202"/>
      <c r="D535" s="203" t="s">
        <v>129</v>
      </c>
      <c r="E535" s="204" t="s">
        <v>1</v>
      </c>
      <c r="F535" s="205" t="s">
        <v>2097</v>
      </c>
      <c r="G535" s="202"/>
      <c r="H535" s="204" t="s">
        <v>1</v>
      </c>
      <c r="I535" s="206"/>
      <c r="J535" s="202"/>
      <c r="K535" s="202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129</v>
      </c>
      <c r="AU535" s="211" t="s">
        <v>127</v>
      </c>
      <c r="AV535" s="13" t="s">
        <v>80</v>
      </c>
      <c r="AW535" s="13" t="s">
        <v>30</v>
      </c>
      <c r="AX535" s="13" t="s">
        <v>72</v>
      </c>
      <c r="AY535" s="211" t="s">
        <v>119</v>
      </c>
    </row>
    <row r="536" spans="1:65" s="13" customFormat="1" ht="11.25">
      <c r="B536" s="201"/>
      <c r="C536" s="202"/>
      <c r="D536" s="203" t="s">
        <v>129</v>
      </c>
      <c r="E536" s="204" t="s">
        <v>1</v>
      </c>
      <c r="F536" s="205" t="s">
        <v>248</v>
      </c>
      <c r="G536" s="202"/>
      <c r="H536" s="204" t="s">
        <v>1</v>
      </c>
      <c r="I536" s="206"/>
      <c r="J536" s="202"/>
      <c r="K536" s="202"/>
      <c r="L536" s="207"/>
      <c r="M536" s="208"/>
      <c r="N536" s="209"/>
      <c r="O536" s="209"/>
      <c r="P536" s="209"/>
      <c r="Q536" s="209"/>
      <c r="R536" s="209"/>
      <c r="S536" s="209"/>
      <c r="T536" s="210"/>
      <c r="AT536" s="211" t="s">
        <v>129</v>
      </c>
      <c r="AU536" s="211" t="s">
        <v>127</v>
      </c>
      <c r="AV536" s="13" t="s">
        <v>80</v>
      </c>
      <c r="AW536" s="13" t="s">
        <v>30</v>
      </c>
      <c r="AX536" s="13" t="s">
        <v>72</v>
      </c>
      <c r="AY536" s="211" t="s">
        <v>119</v>
      </c>
    </row>
    <row r="537" spans="1:65" s="14" customFormat="1" ht="11.25">
      <c r="B537" s="212"/>
      <c r="C537" s="213"/>
      <c r="D537" s="203" t="s">
        <v>129</v>
      </c>
      <c r="E537" s="214" t="s">
        <v>1</v>
      </c>
      <c r="F537" s="215" t="s">
        <v>2822</v>
      </c>
      <c r="G537" s="213"/>
      <c r="H537" s="216">
        <v>17.898</v>
      </c>
      <c r="I537" s="217"/>
      <c r="J537" s="213"/>
      <c r="K537" s="213"/>
      <c r="L537" s="218"/>
      <c r="M537" s="219"/>
      <c r="N537" s="220"/>
      <c r="O537" s="220"/>
      <c r="P537" s="220"/>
      <c r="Q537" s="220"/>
      <c r="R537" s="220"/>
      <c r="S537" s="220"/>
      <c r="T537" s="221"/>
      <c r="AT537" s="222" t="s">
        <v>129</v>
      </c>
      <c r="AU537" s="222" t="s">
        <v>127</v>
      </c>
      <c r="AV537" s="14" t="s">
        <v>127</v>
      </c>
      <c r="AW537" s="14" t="s">
        <v>30</v>
      </c>
      <c r="AX537" s="14" t="s">
        <v>72</v>
      </c>
      <c r="AY537" s="222" t="s">
        <v>119</v>
      </c>
    </row>
    <row r="538" spans="1:65" s="13" customFormat="1" ht="11.25">
      <c r="B538" s="201"/>
      <c r="C538" s="202"/>
      <c r="D538" s="203" t="s">
        <v>129</v>
      </c>
      <c r="E538" s="204" t="s">
        <v>1</v>
      </c>
      <c r="F538" s="205" t="s">
        <v>246</v>
      </c>
      <c r="G538" s="202"/>
      <c r="H538" s="204" t="s">
        <v>1</v>
      </c>
      <c r="I538" s="206"/>
      <c r="J538" s="202"/>
      <c r="K538" s="202"/>
      <c r="L538" s="207"/>
      <c r="M538" s="208"/>
      <c r="N538" s="209"/>
      <c r="O538" s="209"/>
      <c r="P538" s="209"/>
      <c r="Q538" s="209"/>
      <c r="R538" s="209"/>
      <c r="S538" s="209"/>
      <c r="T538" s="210"/>
      <c r="AT538" s="211" t="s">
        <v>129</v>
      </c>
      <c r="AU538" s="211" t="s">
        <v>127</v>
      </c>
      <c r="AV538" s="13" t="s">
        <v>80</v>
      </c>
      <c r="AW538" s="13" t="s">
        <v>30</v>
      </c>
      <c r="AX538" s="13" t="s">
        <v>72</v>
      </c>
      <c r="AY538" s="211" t="s">
        <v>119</v>
      </c>
    </row>
    <row r="539" spans="1:65" s="14" customFormat="1" ht="11.25">
      <c r="B539" s="212"/>
      <c r="C539" s="213"/>
      <c r="D539" s="203" t="s">
        <v>129</v>
      </c>
      <c r="E539" s="214" t="s">
        <v>1</v>
      </c>
      <c r="F539" s="215" t="s">
        <v>2823</v>
      </c>
      <c r="G539" s="213"/>
      <c r="H539" s="216">
        <v>12.798</v>
      </c>
      <c r="I539" s="217"/>
      <c r="J539" s="213"/>
      <c r="K539" s="213"/>
      <c r="L539" s="218"/>
      <c r="M539" s="219"/>
      <c r="N539" s="220"/>
      <c r="O539" s="220"/>
      <c r="P539" s="220"/>
      <c r="Q539" s="220"/>
      <c r="R539" s="220"/>
      <c r="S539" s="220"/>
      <c r="T539" s="221"/>
      <c r="AT539" s="222" t="s">
        <v>129</v>
      </c>
      <c r="AU539" s="222" t="s">
        <v>127</v>
      </c>
      <c r="AV539" s="14" t="s">
        <v>127</v>
      </c>
      <c r="AW539" s="14" t="s">
        <v>30</v>
      </c>
      <c r="AX539" s="14" t="s">
        <v>72</v>
      </c>
      <c r="AY539" s="222" t="s">
        <v>119</v>
      </c>
    </row>
    <row r="540" spans="1:65" s="13" customFormat="1" ht="11.25">
      <c r="B540" s="201"/>
      <c r="C540" s="202"/>
      <c r="D540" s="203" t="s">
        <v>129</v>
      </c>
      <c r="E540" s="204" t="s">
        <v>1</v>
      </c>
      <c r="F540" s="205" t="s">
        <v>2524</v>
      </c>
      <c r="G540" s="202"/>
      <c r="H540" s="204" t="s">
        <v>1</v>
      </c>
      <c r="I540" s="206"/>
      <c r="J540" s="202"/>
      <c r="K540" s="202"/>
      <c r="L540" s="207"/>
      <c r="M540" s="208"/>
      <c r="N540" s="209"/>
      <c r="O540" s="209"/>
      <c r="P540" s="209"/>
      <c r="Q540" s="209"/>
      <c r="R540" s="209"/>
      <c r="S540" s="209"/>
      <c r="T540" s="210"/>
      <c r="AT540" s="211" t="s">
        <v>129</v>
      </c>
      <c r="AU540" s="211" t="s">
        <v>127</v>
      </c>
      <c r="AV540" s="13" t="s">
        <v>80</v>
      </c>
      <c r="AW540" s="13" t="s">
        <v>30</v>
      </c>
      <c r="AX540" s="13" t="s">
        <v>72</v>
      </c>
      <c r="AY540" s="211" t="s">
        <v>119</v>
      </c>
    </row>
    <row r="541" spans="1:65" s="14" customFormat="1" ht="11.25">
      <c r="B541" s="212"/>
      <c r="C541" s="213"/>
      <c r="D541" s="203" t="s">
        <v>129</v>
      </c>
      <c r="E541" s="214" t="s">
        <v>1</v>
      </c>
      <c r="F541" s="215" t="s">
        <v>2824</v>
      </c>
      <c r="G541" s="213"/>
      <c r="H541" s="216">
        <v>-24.387</v>
      </c>
      <c r="I541" s="217"/>
      <c r="J541" s="213"/>
      <c r="K541" s="213"/>
      <c r="L541" s="218"/>
      <c r="M541" s="219"/>
      <c r="N541" s="220"/>
      <c r="O541" s="220"/>
      <c r="P541" s="220"/>
      <c r="Q541" s="220"/>
      <c r="R541" s="220"/>
      <c r="S541" s="220"/>
      <c r="T541" s="221"/>
      <c r="AT541" s="222" t="s">
        <v>129</v>
      </c>
      <c r="AU541" s="222" t="s">
        <v>127</v>
      </c>
      <c r="AV541" s="14" t="s">
        <v>127</v>
      </c>
      <c r="AW541" s="14" t="s">
        <v>30</v>
      </c>
      <c r="AX541" s="14" t="s">
        <v>72</v>
      </c>
      <c r="AY541" s="222" t="s">
        <v>119</v>
      </c>
    </row>
    <row r="542" spans="1:65" s="15" customFormat="1" ht="11.25">
      <c r="B542" s="223"/>
      <c r="C542" s="224"/>
      <c r="D542" s="203" t="s">
        <v>129</v>
      </c>
      <c r="E542" s="225" t="s">
        <v>1</v>
      </c>
      <c r="F542" s="226" t="s">
        <v>138</v>
      </c>
      <c r="G542" s="224"/>
      <c r="H542" s="227">
        <v>10.109000000000002</v>
      </c>
      <c r="I542" s="228"/>
      <c r="J542" s="224"/>
      <c r="K542" s="224"/>
      <c r="L542" s="229"/>
      <c r="M542" s="230"/>
      <c r="N542" s="231"/>
      <c r="O542" s="231"/>
      <c r="P542" s="231"/>
      <c r="Q542" s="231"/>
      <c r="R542" s="231"/>
      <c r="S542" s="231"/>
      <c r="T542" s="232"/>
      <c r="AT542" s="233" t="s">
        <v>129</v>
      </c>
      <c r="AU542" s="233" t="s">
        <v>127</v>
      </c>
      <c r="AV542" s="15" t="s">
        <v>126</v>
      </c>
      <c r="AW542" s="15" t="s">
        <v>30</v>
      </c>
      <c r="AX542" s="15" t="s">
        <v>80</v>
      </c>
      <c r="AY542" s="233" t="s">
        <v>119</v>
      </c>
    </row>
    <row r="543" spans="1:65" s="12" customFormat="1" ht="25.9" customHeight="1">
      <c r="B543" s="171"/>
      <c r="C543" s="172"/>
      <c r="D543" s="173" t="s">
        <v>71</v>
      </c>
      <c r="E543" s="174" t="s">
        <v>2107</v>
      </c>
      <c r="F543" s="174" t="s">
        <v>2108</v>
      </c>
      <c r="G543" s="172"/>
      <c r="H543" s="172"/>
      <c r="I543" s="175"/>
      <c r="J543" s="176">
        <f>BK543</f>
        <v>0</v>
      </c>
      <c r="K543" s="172"/>
      <c r="L543" s="177"/>
      <c r="M543" s="178"/>
      <c r="N543" s="179"/>
      <c r="O543" s="179"/>
      <c r="P543" s="180">
        <f>SUM(P544:P553)</f>
        <v>0</v>
      </c>
      <c r="Q543" s="179"/>
      <c r="R543" s="180">
        <f>SUM(R544:R553)</f>
        <v>0</v>
      </c>
      <c r="S543" s="179"/>
      <c r="T543" s="181">
        <f>SUM(T544:T553)</f>
        <v>0</v>
      </c>
      <c r="AR543" s="182" t="s">
        <v>126</v>
      </c>
      <c r="AT543" s="183" t="s">
        <v>71</v>
      </c>
      <c r="AU543" s="183" t="s">
        <v>72</v>
      </c>
      <c r="AY543" s="182" t="s">
        <v>119</v>
      </c>
      <c r="BK543" s="184">
        <f>SUM(BK544:BK553)</f>
        <v>0</v>
      </c>
    </row>
    <row r="544" spans="1:65" s="2" customFormat="1" ht="21.75" customHeight="1">
      <c r="A544" s="34"/>
      <c r="B544" s="35"/>
      <c r="C544" s="187" t="s">
        <v>1107</v>
      </c>
      <c r="D544" s="187" t="s">
        <v>122</v>
      </c>
      <c r="E544" s="188" t="s">
        <v>2110</v>
      </c>
      <c r="F544" s="189" t="s">
        <v>2111</v>
      </c>
      <c r="G544" s="190" t="s">
        <v>2112</v>
      </c>
      <c r="H544" s="191">
        <v>7</v>
      </c>
      <c r="I544" s="192"/>
      <c r="J544" s="193">
        <f>ROUND(I544*H544,2)</f>
        <v>0</v>
      </c>
      <c r="K544" s="194"/>
      <c r="L544" s="39"/>
      <c r="M544" s="195" t="s">
        <v>1</v>
      </c>
      <c r="N544" s="196" t="s">
        <v>38</v>
      </c>
      <c r="O544" s="71"/>
      <c r="P544" s="197">
        <f>O544*H544</f>
        <v>0</v>
      </c>
      <c r="Q544" s="197">
        <v>0</v>
      </c>
      <c r="R544" s="197">
        <f>Q544*H544</f>
        <v>0</v>
      </c>
      <c r="S544" s="197">
        <v>0</v>
      </c>
      <c r="T544" s="198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9" t="s">
        <v>2113</v>
      </c>
      <c r="AT544" s="199" t="s">
        <v>122</v>
      </c>
      <c r="AU544" s="199" t="s">
        <v>80</v>
      </c>
      <c r="AY544" s="17" t="s">
        <v>119</v>
      </c>
      <c r="BE544" s="200">
        <f>IF(N544="základní",J544,0)</f>
        <v>0</v>
      </c>
      <c r="BF544" s="200">
        <f>IF(N544="snížená",J544,0)</f>
        <v>0</v>
      </c>
      <c r="BG544" s="200">
        <f>IF(N544="zákl. přenesená",J544,0)</f>
        <v>0</v>
      </c>
      <c r="BH544" s="200">
        <f>IF(N544="sníž. přenesená",J544,0)</f>
        <v>0</v>
      </c>
      <c r="BI544" s="200">
        <f>IF(N544="nulová",J544,0)</f>
        <v>0</v>
      </c>
      <c r="BJ544" s="17" t="s">
        <v>127</v>
      </c>
      <c r="BK544" s="200">
        <f>ROUND(I544*H544,2)</f>
        <v>0</v>
      </c>
      <c r="BL544" s="17" t="s">
        <v>2113</v>
      </c>
      <c r="BM544" s="199" t="s">
        <v>2827</v>
      </c>
    </row>
    <row r="545" spans="1:65" s="13" customFormat="1" ht="11.25">
      <c r="B545" s="201"/>
      <c r="C545" s="202"/>
      <c r="D545" s="203" t="s">
        <v>129</v>
      </c>
      <c r="E545" s="204" t="s">
        <v>1</v>
      </c>
      <c r="F545" s="205" t="s">
        <v>2115</v>
      </c>
      <c r="G545" s="202"/>
      <c r="H545" s="204" t="s">
        <v>1</v>
      </c>
      <c r="I545" s="206"/>
      <c r="J545" s="202"/>
      <c r="K545" s="202"/>
      <c r="L545" s="207"/>
      <c r="M545" s="208"/>
      <c r="N545" s="209"/>
      <c r="O545" s="209"/>
      <c r="P545" s="209"/>
      <c r="Q545" s="209"/>
      <c r="R545" s="209"/>
      <c r="S545" s="209"/>
      <c r="T545" s="210"/>
      <c r="AT545" s="211" t="s">
        <v>129</v>
      </c>
      <c r="AU545" s="211" t="s">
        <v>80</v>
      </c>
      <c r="AV545" s="13" t="s">
        <v>80</v>
      </c>
      <c r="AW545" s="13" t="s">
        <v>30</v>
      </c>
      <c r="AX545" s="13" t="s">
        <v>72</v>
      </c>
      <c r="AY545" s="211" t="s">
        <v>119</v>
      </c>
    </row>
    <row r="546" spans="1:65" s="13" customFormat="1" ht="22.5">
      <c r="B546" s="201"/>
      <c r="C546" s="202"/>
      <c r="D546" s="203" t="s">
        <v>129</v>
      </c>
      <c r="E546" s="204" t="s">
        <v>1</v>
      </c>
      <c r="F546" s="205" t="s">
        <v>2116</v>
      </c>
      <c r="G546" s="202"/>
      <c r="H546" s="204" t="s">
        <v>1</v>
      </c>
      <c r="I546" s="206"/>
      <c r="J546" s="202"/>
      <c r="K546" s="202"/>
      <c r="L546" s="207"/>
      <c r="M546" s="208"/>
      <c r="N546" s="209"/>
      <c r="O546" s="209"/>
      <c r="P546" s="209"/>
      <c r="Q546" s="209"/>
      <c r="R546" s="209"/>
      <c r="S546" s="209"/>
      <c r="T546" s="210"/>
      <c r="AT546" s="211" t="s">
        <v>129</v>
      </c>
      <c r="AU546" s="211" t="s">
        <v>80</v>
      </c>
      <c r="AV546" s="13" t="s">
        <v>80</v>
      </c>
      <c r="AW546" s="13" t="s">
        <v>30</v>
      </c>
      <c r="AX546" s="13" t="s">
        <v>72</v>
      </c>
      <c r="AY546" s="211" t="s">
        <v>119</v>
      </c>
    </row>
    <row r="547" spans="1:65" s="14" customFormat="1" ht="11.25">
      <c r="B547" s="212"/>
      <c r="C547" s="213"/>
      <c r="D547" s="203" t="s">
        <v>129</v>
      </c>
      <c r="E547" s="214" t="s">
        <v>1</v>
      </c>
      <c r="F547" s="215" t="s">
        <v>219</v>
      </c>
      <c r="G547" s="213"/>
      <c r="H547" s="216">
        <v>6</v>
      </c>
      <c r="I547" s="217"/>
      <c r="J547" s="213"/>
      <c r="K547" s="213"/>
      <c r="L547" s="218"/>
      <c r="M547" s="219"/>
      <c r="N547" s="220"/>
      <c r="O547" s="220"/>
      <c r="P547" s="220"/>
      <c r="Q547" s="220"/>
      <c r="R547" s="220"/>
      <c r="S547" s="220"/>
      <c r="T547" s="221"/>
      <c r="AT547" s="222" t="s">
        <v>129</v>
      </c>
      <c r="AU547" s="222" t="s">
        <v>80</v>
      </c>
      <c r="AV547" s="14" t="s">
        <v>127</v>
      </c>
      <c r="AW547" s="14" t="s">
        <v>30</v>
      </c>
      <c r="AX547" s="14" t="s">
        <v>72</v>
      </c>
      <c r="AY547" s="222" t="s">
        <v>119</v>
      </c>
    </row>
    <row r="548" spans="1:65" s="13" customFormat="1" ht="11.25">
      <c r="B548" s="201"/>
      <c r="C548" s="202"/>
      <c r="D548" s="203" t="s">
        <v>129</v>
      </c>
      <c r="E548" s="204" t="s">
        <v>1</v>
      </c>
      <c r="F548" s="205" t="s">
        <v>2828</v>
      </c>
      <c r="G548" s="202"/>
      <c r="H548" s="204" t="s">
        <v>1</v>
      </c>
      <c r="I548" s="206"/>
      <c r="J548" s="202"/>
      <c r="K548" s="202"/>
      <c r="L548" s="207"/>
      <c r="M548" s="208"/>
      <c r="N548" s="209"/>
      <c r="O548" s="209"/>
      <c r="P548" s="209"/>
      <c r="Q548" s="209"/>
      <c r="R548" s="209"/>
      <c r="S548" s="209"/>
      <c r="T548" s="210"/>
      <c r="AT548" s="211" t="s">
        <v>129</v>
      </c>
      <c r="AU548" s="211" t="s">
        <v>80</v>
      </c>
      <c r="AV548" s="13" t="s">
        <v>80</v>
      </c>
      <c r="AW548" s="13" t="s">
        <v>30</v>
      </c>
      <c r="AX548" s="13" t="s">
        <v>72</v>
      </c>
      <c r="AY548" s="211" t="s">
        <v>119</v>
      </c>
    </row>
    <row r="549" spans="1:65" s="14" customFormat="1" ht="11.25">
      <c r="B549" s="212"/>
      <c r="C549" s="213"/>
      <c r="D549" s="203" t="s">
        <v>129</v>
      </c>
      <c r="E549" s="214" t="s">
        <v>1</v>
      </c>
      <c r="F549" s="215" t="s">
        <v>80</v>
      </c>
      <c r="G549" s="213"/>
      <c r="H549" s="216">
        <v>1</v>
      </c>
      <c r="I549" s="217"/>
      <c r="J549" s="213"/>
      <c r="K549" s="213"/>
      <c r="L549" s="218"/>
      <c r="M549" s="219"/>
      <c r="N549" s="220"/>
      <c r="O549" s="220"/>
      <c r="P549" s="220"/>
      <c r="Q549" s="220"/>
      <c r="R549" s="220"/>
      <c r="S549" s="220"/>
      <c r="T549" s="221"/>
      <c r="AT549" s="222" t="s">
        <v>129</v>
      </c>
      <c r="AU549" s="222" t="s">
        <v>80</v>
      </c>
      <c r="AV549" s="14" t="s">
        <v>127</v>
      </c>
      <c r="AW549" s="14" t="s">
        <v>30</v>
      </c>
      <c r="AX549" s="14" t="s">
        <v>72</v>
      </c>
      <c r="AY549" s="222" t="s">
        <v>119</v>
      </c>
    </row>
    <row r="550" spans="1:65" s="15" customFormat="1" ht="11.25">
      <c r="B550" s="223"/>
      <c r="C550" s="224"/>
      <c r="D550" s="203" t="s">
        <v>129</v>
      </c>
      <c r="E550" s="225" t="s">
        <v>1</v>
      </c>
      <c r="F550" s="226" t="s">
        <v>138</v>
      </c>
      <c r="G550" s="224"/>
      <c r="H550" s="227">
        <v>7</v>
      </c>
      <c r="I550" s="228"/>
      <c r="J550" s="224"/>
      <c r="K550" s="224"/>
      <c r="L550" s="229"/>
      <c r="M550" s="230"/>
      <c r="N550" s="231"/>
      <c r="O550" s="231"/>
      <c r="P550" s="231"/>
      <c r="Q550" s="231"/>
      <c r="R550" s="231"/>
      <c r="S550" s="231"/>
      <c r="T550" s="232"/>
      <c r="AT550" s="233" t="s">
        <v>129</v>
      </c>
      <c r="AU550" s="233" t="s">
        <v>80</v>
      </c>
      <c r="AV550" s="15" t="s">
        <v>126</v>
      </c>
      <c r="AW550" s="15" t="s">
        <v>30</v>
      </c>
      <c r="AX550" s="15" t="s">
        <v>80</v>
      </c>
      <c r="AY550" s="233" t="s">
        <v>119</v>
      </c>
    </row>
    <row r="551" spans="1:65" s="2" customFormat="1" ht="24.2" customHeight="1">
      <c r="A551" s="34"/>
      <c r="B551" s="35"/>
      <c r="C551" s="187" t="s">
        <v>1111</v>
      </c>
      <c r="D551" s="187" t="s">
        <v>122</v>
      </c>
      <c r="E551" s="188" t="s">
        <v>2118</v>
      </c>
      <c r="F551" s="189" t="s">
        <v>2119</v>
      </c>
      <c r="G551" s="190" t="s">
        <v>2112</v>
      </c>
      <c r="H551" s="191">
        <v>4</v>
      </c>
      <c r="I551" s="192"/>
      <c r="J551" s="193">
        <f>ROUND(I551*H551,2)</f>
        <v>0</v>
      </c>
      <c r="K551" s="194"/>
      <c r="L551" s="39"/>
      <c r="M551" s="195" t="s">
        <v>1</v>
      </c>
      <c r="N551" s="196" t="s">
        <v>38</v>
      </c>
      <c r="O551" s="71"/>
      <c r="P551" s="197">
        <f>O551*H551</f>
        <v>0</v>
      </c>
      <c r="Q551" s="197">
        <v>0</v>
      </c>
      <c r="R551" s="197">
        <f>Q551*H551</f>
        <v>0</v>
      </c>
      <c r="S551" s="197">
        <v>0</v>
      </c>
      <c r="T551" s="198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9" t="s">
        <v>2113</v>
      </c>
      <c r="AT551" s="199" t="s">
        <v>122</v>
      </c>
      <c r="AU551" s="199" t="s">
        <v>80</v>
      </c>
      <c r="AY551" s="17" t="s">
        <v>119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7" t="s">
        <v>127</v>
      </c>
      <c r="BK551" s="200">
        <f>ROUND(I551*H551,2)</f>
        <v>0</v>
      </c>
      <c r="BL551" s="17" t="s">
        <v>2113</v>
      </c>
      <c r="BM551" s="199" t="s">
        <v>2829</v>
      </c>
    </row>
    <row r="552" spans="1:65" s="13" customFormat="1" ht="11.25">
      <c r="B552" s="201"/>
      <c r="C552" s="202"/>
      <c r="D552" s="203" t="s">
        <v>129</v>
      </c>
      <c r="E552" s="204" t="s">
        <v>1</v>
      </c>
      <c r="F552" s="205" t="s">
        <v>2546</v>
      </c>
      <c r="G552" s="202"/>
      <c r="H552" s="204" t="s">
        <v>1</v>
      </c>
      <c r="I552" s="206"/>
      <c r="J552" s="202"/>
      <c r="K552" s="202"/>
      <c r="L552" s="207"/>
      <c r="M552" s="208"/>
      <c r="N552" s="209"/>
      <c r="O552" s="209"/>
      <c r="P552" s="209"/>
      <c r="Q552" s="209"/>
      <c r="R552" s="209"/>
      <c r="S552" s="209"/>
      <c r="T552" s="210"/>
      <c r="AT552" s="211" t="s">
        <v>129</v>
      </c>
      <c r="AU552" s="211" t="s">
        <v>80</v>
      </c>
      <c r="AV552" s="13" t="s">
        <v>80</v>
      </c>
      <c r="AW552" s="13" t="s">
        <v>30</v>
      </c>
      <c r="AX552" s="13" t="s">
        <v>72</v>
      </c>
      <c r="AY552" s="211" t="s">
        <v>119</v>
      </c>
    </row>
    <row r="553" spans="1:65" s="14" customFormat="1" ht="11.25">
      <c r="B553" s="212"/>
      <c r="C553" s="213"/>
      <c r="D553" s="203" t="s">
        <v>129</v>
      </c>
      <c r="E553" s="214" t="s">
        <v>1</v>
      </c>
      <c r="F553" s="215" t="s">
        <v>126</v>
      </c>
      <c r="G553" s="213"/>
      <c r="H553" s="216">
        <v>4</v>
      </c>
      <c r="I553" s="217"/>
      <c r="J553" s="213"/>
      <c r="K553" s="213"/>
      <c r="L553" s="218"/>
      <c r="M553" s="253"/>
      <c r="N553" s="254"/>
      <c r="O553" s="254"/>
      <c r="P553" s="254"/>
      <c r="Q553" s="254"/>
      <c r="R553" s="254"/>
      <c r="S553" s="254"/>
      <c r="T553" s="255"/>
      <c r="AT553" s="222" t="s">
        <v>129</v>
      </c>
      <c r="AU553" s="222" t="s">
        <v>80</v>
      </c>
      <c r="AV553" s="14" t="s">
        <v>127</v>
      </c>
      <c r="AW553" s="14" t="s">
        <v>30</v>
      </c>
      <c r="AX553" s="14" t="s">
        <v>80</v>
      </c>
      <c r="AY553" s="222" t="s">
        <v>119</v>
      </c>
    </row>
    <row r="554" spans="1:65" s="2" customFormat="1" ht="6.95" customHeight="1">
      <c r="A554" s="34"/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39"/>
      <c r="M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</row>
  </sheetData>
  <sheetProtection algorithmName="SHA-512" hashValue="1LXfWjOxRWiZ/aPZ2V2D3V5JKJlUJltnd+pHSi3ayWx0rqZDbzq0Vh52IWqP0cAOP4wjDyJ/0hfbSMWL/oUa4w==" saltValue="OQLVwJpsLY7riKcwkKeMydUeeOjWl1tQryWI0wZ3DYQd3OHdFDT6j/5uR01jGqcio6EG+674xfwTFHcqxxKYwQ==" spinCount="100000" sheet="1" objects="1" scenarios="1" formatColumns="0" formatRows="0" autoFilter="0"/>
  <autoFilter ref="C136:K553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20 - VRN</vt:lpstr>
      <vt:lpstr>22 - Oprava bytu č. 6, Bě...</vt:lpstr>
      <vt:lpstr>23 - Oprava bytu č. 4, Bě...</vt:lpstr>
      <vt:lpstr>24 - Oprava bytu č. 8, Bě...</vt:lpstr>
      <vt:lpstr>'20 - VRN'!Názvy_tisku</vt:lpstr>
      <vt:lpstr>'22 - Oprava bytu č. 6, Bě...'!Názvy_tisku</vt:lpstr>
      <vt:lpstr>'23 - Oprava bytu č. 4, Bě...'!Názvy_tisku</vt:lpstr>
      <vt:lpstr>'24 - Oprava bytu č. 8, Bě...'!Názvy_tisku</vt:lpstr>
      <vt:lpstr>'Rekapitulace stavby'!Názvy_tisku</vt:lpstr>
      <vt:lpstr>'20 - VRN'!Oblast_tisku</vt:lpstr>
      <vt:lpstr>'22 - Oprava bytu č. 6, Bě...'!Oblast_tisku</vt:lpstr>
      <vt:lpstr>'23 - Oprava bytu č. 4, Bě...'!Oblast_tisku</vt:lpstr>
      <vt:lpstr>'24 - Oprava bytu č. 8, Bě...'!Oblast_tisku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2024-10-10T12:27:49Z</dcterms:created>
  <dcterms:modified xsi:type="dcterms:W3CDTF">2024-10-10T12:28:40Z</dcterms:modified>
</cp:coreProperties>
</file>